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drawings/drawing7.xml" ContentType="application/vnd.openxmlformats-officedocument.drawing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8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drawings/drawing9.xml" ContentType="application/vnd.openxmlformats-officedocument.drawing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0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hilbu1\Desktop\Dr. Mike Deliberto\"/>
    </mc:Choice>
  </mc:AlternateContent>
  <xr:revisionPtr revIDLastSave="0" documentId="13_ncr:1_{2094EDB8-D0D0-4C7D-BEE1-80BB4F6C81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orn - Cash Rent" sheetId="1" r:id="rId1"/>
    <sheet name="Corn - Share Rent" sheetId="2" r:id="rId2"/>
    <sheet name="Cotton - Cash Rent" sheetId="9" r:id="rId3"/>
    <sheet name="Cotton - Share Rent" sheetId="10" r:id="rId4"/>
    <sheet name="Soybean - Cash Rent" sheetId="3" r:id="rId5"/>
    <sheet name="Soybean - Share Rent" sheetId="4" r:id="rId6"/>
    <sheet name="Rice - Cash Rent" sheetId="5" r:id="rId7"/>
    <sheet name="Rice - Share Rent" sheetId="6" r:id="rId8"/>
    <sheet name="Grain Sorghum - Cash Rent" sheetId="7" r:id="rId9"/>
    <sheet name="Grain Sorghum - Share Rent" sheetId="8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0" i="7" l="1"/>
  <c r="R20" i="7"/>
  <c r="F37" i="8"/>
  <c r="E37" i="8"/>
  <c r="D37" i="8"/>
  <c r="C7" i="8"/>
  <c r="D7" i="8"/>
  <c r="E7" i="8"/>
  <c r="F7" i="8"/>
  <c r="C11" i="8"/>
  <c r="D11" i="8"/>
  <c r="E11" i="8"/>
  <c r="F11" i="8"/>
  <c r="C13" i="8"/>
  <c r="D13" i="8"/>
  <c r="E13" i="8"/>
  <c r="F13" i="8"/>
  <c r="C33" i="8"/>
  <c r="C35" i="8" s="1"/>
  <c r="F39" i="8" s="1"/>
  <c r="D33" i="8"/>
  <c r="D35" i="8" s="1"/>
  <c r="E33" i="8"/>
  <c r="E44" i="8" s="1"/>
  <c r="F33" i="8"/>
  <c r="F47" i="8" s="1"/>
  <c r="D44" i="8"/>
  <c r="D47" i="8"/>
  <c r="E47" i="8"/>
  <c r="C7" i="7"/>
  <c r="D7" i="7"/>
  <c r="E7" i="7"/>
  <c r="F7" i="7"/>
  <c r="C13" i="7"/>
  <c r="D13" i="7"/>
  <c r="E13" i="7"/>
  <c r="E35" i="7" s="1"/>
  <c r="E37" i="7" s="1"/>
  <c r="F13" i="7"/>
  <c r="C33" i="7"/>
  <c r="C35" i="7" s="1"/>
  <c r="D33" i="7"/>
  <c r="E33" i="7"/>
  <c r="F33" i="7"/>
  <c r="D35" i="7"/>
  <c r="D37" i="7" s="1"/>
  <c r="F35" i="7"/>
  <c r="F37" i="7" s="1"/>
  <c r="D44" i="7"/>
  <c r="E44" i="7"/>
  <c r="F44" i="7"/>
  <c r="D47" i="7"/>
  <c r="E47" i="7"/>
  <c r="F47" i="7"/>
  <c r="F37" i="6"/>
  <c r="E37" i="6"/>
  <c r="D37" i="6"/>
  <c r="C7" i="6"/>
  <c r="D7" i="6"/>
  <c r="E7" i="6"/>
  <c r="F7" i="6"/>
  <c r="C11" i="6"/>
  <c r="D11" i="6"/>
  <c r="E11" i="6"/>
  <c r="F11" i="6"/>
  <c r="C13" i="6"/>
  <c r="D13" i="6"/>
  <c r="E13" i="6"/>
  <c r="F13" i="6"/>
  <c r="C33" i="6"/>
  <c r="C35" i="6" s="1"/>
  <c r="E39" i="6" s="1"/>
  <c r="D33" i="6"/>
  <c r="D35" i="6" s="1"/>
  <c r="E33" i="6"/>
  <c r="E44" i="6" s="1"/>
  <c r="F33" i="6"/>
  <c r="F47" i="6" s="1"/>
  <c r="D44" i="6"/>
  <c r="D47" i="6"/>
  <c r="C7" i="5"/>
  <c r="D7" i="5"/>
  <c r="E7" i="5"/>
  <c r="F7" i="5"/>
  <c r="C13" i="5"/>
  <c r="D13" i="5"/>
  <c r="E13" i="5"/>
  <c r="F13" i="5"/>
  <c r="F35" i="5" s="1"/>
  <c r="F37" i="5" s="1"/>
  <c r="C33" i="5"/>
  <c r="C44" i="5" s="1"/>
  <c r="D33" i="5"/>
  <c r="E33" i="5"/>
  <c r="F33" i="5"/>
  <c r="F44" i="5" s="1"/>
  <c r="D35" i="5"/>
  <c r="D37" i="5" s="1"/>
  <c r="E35" i="5"/>
  <c r="E37" i="5" s="1"/>
  <c r="D44" i="5"/>
  <c r="E44" i="5"/>
  <c r="D47" i="5"/>
  <c r="E47" i="5"/>
  <c r="F47" i="5"/>
  <c r="F37" i="4"/>
  <c r="E37" i="4"/>
  <c r="C7" i="4"/>
  <c r="D7" i="4"/>
  <c r="E7" i="4"/>
  <c r="F7" i="4"/>
  <c r="C11" i="4"/>
  <c r="D11" i="4"/>
  <c r="E11" i="4"/>
  <c r="F11" i="4"/>
  <c r="C13" i="4"/>
  <c r="D13" i="4"/>
  <c r="E13" i="4"/>
  <c r="F13" i="4"/>
  <c r="C33" i="4"/>
  <c r="C35" i="4" s="1"/>
  <c r="F39" i="4" s="1"/>
  <c r="D33" i="4"/>
  <c r="D35" i="4" s="1"/>
  <c r="D37" i="4" s="1"/>
  <c r="E33" i="4"/>
  <c r="E44" i="4" s="1"/>
  <c r="F33" i="4"/>
  <c r="F47" i="4" s="1"/>
  <c r="D44" i="4"/>
  <c r="D47" i="4"/>
  <c r="E47" i="4"/>
  <c r="C7" i="3"/>
  <c r="D7" i="3"/>
  <c r="E7" i="3"/>
  <c r="F7" i="3"/>
  <c r="C13" i="3"/>
  <c r="D13" i="3"/>
  <c r="E13" i="3"/>
  <c r="F13" i="3"/>
  <c r="F35" i="3" s="1"/>
  <c r="C33" i="3"/>
  <c r="C47" i="3" s="1"/>
  <c r="D33" i="3"/>
  <c r="E33" i="3"/>
  <c r="F33" i="3"/>
  <c r="D35" i="3"/>
  <c r="D37" i="3" s="1"/>
  <c r="E35" i="3"/>
  <c r="E37" i="3" s="1"/>
  <c r="D44" i="3"/>
  <c r="E44" i="3"/>
  <c r="F44" i="3"/>
  <c r="D47" i="3"/>
  <c r="E47" i="3"/>
  <c r="F47" i="3"/>
  <c r="F39" i="10"/>
  <c r="E39" i="10"/>
  <c r="D39" i="10"/>
  <c r="F37" i="10"/>
  <c r="E37" i="10"/>
  <c r="D37" i="10"/>
  <c r="C7" i="10"/>
  <c r="D7" i="10"/>
  <c r="E7" i="10"/>
  <c r="F7" i="10"/>
  <c r="C11" i="10"/>
  <c r="D11" i="10"/>
  <c r="E11" i="10"/>
  <c r="F11" i="10"/>
  <c r="C13" i="10"/>
  <c r="D13" i="10"/>
  <c r="E13" i="10"/>
  <c r="F13" i="10"/>
  <c r="C33" i="10"/>
  <c r="C35" i="10" s="1"/>
  <c r="C37" i="10" s="1"/>
  <c r="D33" i="10"/>
  <c r="D35" i="10" s="1"/>
  <c r="E33" i="10"/>
  <c r="E44" i="10" s="1"/>
  <c r="F33" i="10"/>
  <c r="F47" i="10" s="1"/>
  <c r="C44" i="10"/>
  <c r="D45" i="10" s="1"/>
  <c r="D44" i="10"/>
  <c r="D47" i="10"/>
  <c r="E47" i="10"/>
  <c r="D37" i="9"/>
  <c r="C7" i="9"/>
  <c r="D7" i="9"/>
  <c r="E7" i="9"/>
  <c r="F7" i="9"/>
  <c r="C13" i="9"/>
  <c r="D13" i="9"/>
  <c r="E13" i="9"/>
  <c r="E35" i="9" s="1"/>
  <c r="E37" i="9" s="1"/>
  <c r="F13" i="9"/>
  <c r="C33" i="9"/>
  <c r="C35" i="9" s="1"/>
  <c r="C37" i="9" s="1"/>
  <c r="D33" i="9"/>
  <c r="E33" i="9"/>
  <c r="F33" i="9"/>
  <c r="D35" i="9"/>
  <c r="F35" i="9"/>
  <c r="F37" i="9" s="1"/>
  <c r="D44" i="9"/>
  <c r="E44" i="9"/>
  <c r="F44" i="9"/>
  <c r="D47" i="9"/>
  <c r="E47" i="9"/>
  <c r="F47" i="9"/>
  <c r="F37" i="2"/>
  <c r="E37" i="2"/>
  <c r="D37" i="2"/>
  <c r="C7" i="2"/>
  <c r="D7" i="2"/>
  <c r="E7" i="2"/>
  <c r="F7" i="2"/>
  <c r="C11" i="2"/>
  <c r="D11" i="2"/>
  <c r="E11" i="2"/>
  <c r="F11" i="2"/>
  <c r="C13" i="2"/>
  <c r="D13" i="2"/>
  <c r="E13" i="2"/>
  <c r="F13" i="2"/>
  <c r="C33" i="2"/>
  <c r="C35" i="2" s="1"/>
  <c r="E39" i="2" s="1"/>
  <c r="D33" i="2"/>
  <c r="D35" i="2" s="1"/>
  <c r="E33" i="2"/>
  <c r="E35" i="2" s="1"/>
  <c r="F33" i="2"/>
  <c r="F44" i="2" s="1"/>
  <c r="E44" i="2"/>
  <c r="F47" i="2"/>
  <c r="C7" i="1"/>
  <c r="C13" i="1" s="1"/>
  <c r="D7" i="1"/>
  <c r="D13" i="1" s="1"/>
  <c r="E7" i="1"/>
  <c r="E13" i="1" s="1"/>
  <c r="F7" i="1"/>
  <c r="F13" i="1"/>
  <c r="F35" i="1" s="1"/>
  <c r="F37" i="1" s="1"/>
  <c r="C33" i="1"/>
  <c r="C47" i="1" s="1"/>
  <c r="D33" i="1"/>
  <c r="D47" i="1" s="1"/>
  <c r="E33" i="1"/>
  <c r="E44" i="1" s="1"/>
  <c r="F33" i="1"/>
  <c r="F47" i="1" s="1"/>
  <c r="B7" i="1"/>
  <c r="B13" i="1" s="1"/>
  <c r="B33" i="9"/>
  <c r="B33" i="1"/>
  <c r="B47" i="1" s="1"/>
  <c r="B33" i="2"/>
  <c r="B44" i="2" s="1"/>
  <c r="B33" i="7"/>
  <c r="B13" i="6"/>
  <c r="B11" i="6"/>
  <c r="B7" i="6"/>
  <c r="E35" i="1" l="1"/>
  <c r="E37" i="1" s="1"/>
  <c r="C37" i="8"/>
  <c r="F41" i="8" s="1"/>
  <c r="C44" i="8"/>
  <c r="D45" i="8" s="1"/>
  <c r="D39" i="8"/>
  <c r="C47" i="8"/>
  <c r="D48" i="8" s="1"/>
  <c r="E39" i="8"/>
  <c r="C44" i="7"/>
  <c r="F45" i="7" s="1"/>
  <c r="C37" i="7"/>
  <c r="D41" i="7" s="1"/>
  <c r="D39" i="7"/>
  <c r="F39" i="7"/>
  <c r="C47" i="7"/>
  <c r="D48" i="7" s="1"/>
  <c r="F39" i="6"/>
  <c r="C47" i="6"/>
  <c r="D48" i="6" s="1"/>
  <c r="C44" i="6"/>
  <c r="D45" i="6" s="1"/>
  <c r="D39" i="6"/>
  <c r="C37" i="6"/>
  <c r="E41" i="6" s="1"/>
  <c r="F41" i="6"/>
  <c r="F45" i="5"/>
  <c r="D45" i="5"/>
  <c r="E45" i="5"/>
  <c r="C35" i="5"/>
  <c r="C37" i="5" s="1"/>
  <c r="C47" i="5"/>
  <c r="C37" i="4"/>
  <c r="F41" i="4" s="1"/>
  <c r="C44" i="4"/>
  <c r="D45" i="4" s="1"/>
  <c r="D39" i="4"/>
  <c r="E39" i="4"/>
  <c r="C35" i="3"/>
  <c r="F39" i="3" s="1"/>
  <c r="C44" i="3"/>
  <c r="F45" i="3" s="1"/>
  <c r="F48" i="3"/>
  <c r="D48" i="3"/>
  <c r="E48" i="3"/>
  <c r="F41" i="10"/>
  <c r="E41" i="10"/>
  <c r="C47" i="10"/>
  <c r="D48" i="10" s="1"/>
  <c r="C47" i="9"/>
  <c r="D39" i="9"/>
  <c r="C44" i="9"/>
  <c r="C37" i="2"/>
  <c r="F41" i="2" s="1"/>
  <c r="C47" i="2"/>
  <c r="F48" i="2" s="1"/>
  <c r="F39" i="2"/>
  <c r="D35" i="1"/>
  <c r="D37" i="1" s="1"/>
  <c r="C44" i="2"/>
  <c r="F45" i="2" s="1"/>
  <c r="D39" i="2"/>
  <c r="B44" i="1"/>
  <c r="C48" i="1"/>
  <c r="C35" i="1"/>
  <c r="F35" i="8"/>
  <c r="E35" i="8"/>
  <c r="F44" i="8"/>
  <c r="E39" i="7"/>
  <c r="D41" i="6"/>
  <c r="E47" i="6"/>
  <c r="E48" i="6" s="1"/>
  <c r="F45" i="6"/>
  <c r="F48" i="6"/>
  <c r="E45" i="6"/>
  <c r="F35" i="6"/>
  <c r="E35" i="6"/>
  <c r="F44" i="6"/>
  <c r="C47" i="4"/>
  <c r="F35" i="4"/>
  <c r="E35" i="4"/>
  <c r="F44" i="4"/>
  <c r="F37" i="3"/>
  <c r="D41" i="10"/>
  <c r="F45" i="10"/>
  <c r="F48" i="10"/>
  <c r="E45" i="10"/>
  <c r="F35" i="10"/>
  <c r="E48" i="10"/>
  <c r="E35" i="10"/>
  <c r="F44" i="10"/>
  <c r="F39" i="9"/>
  <c r="E39" i="9"/>
  <c r="D41" i="2"/>
  <c r="E41" i="2"/>
  <c r="E47" i="2"/>
  <c r="D44" i="2"/>
  <c r="F35" i="2"/>
  <c r="D47" i="2"/>
  <c r="F48" i="1"/>
  <c r="D48" i="1"/>
  <c r="C44" i="1"/>
  <c r="F44" i="1"/>
  <c r="E47" i="1"/>
  <c r="E48" i="1" s="1"/>
  <c r="D44" i="1"/>
  <c r="B35" i="1"/>
  <c r="B33" i="5"/>
  <c r="B44" i="5" s="1"/>
  <c r="C45" i="5" s="1"/>
  <c r="B7" i="4"/>
  <c r="B7" i="3"/>
  <c r="B13" i="3" s="1"/>
  <c r="B13" i="10"/>
  <c r="B11" i="10"/>
  <c r="B7" i="10"/>
  <c r="B44" i="9"/>
  <c r="B7" i="9"/>
  <c r="B13" i="9" s="1"/>
  <c r="B35" i="9" s="1"/>
  <c r="B47" i="7"/>
  <c r="B33" i="10"/>
  <c r="B47" i="10" s="1"/>
  <c r="C48" i="10" s="1"/>
  <c r="B33" i="3"/>
  <c r="B33" i="8"/>
  <c r="B47" i="8" s="1"/>
  <c r="B13" i="8"/>
  <c r="B11" i="8"/>
  <c r="B7" i="8"/>
  <c r="B33" i="6"/>
  <c r="B44" i="6" s="1"/>
  <c r="C45" i="6" s="1"/>
  <c r="B33" i="4"/>
  <c r="B47" i="4" s="1"/>
  <c r="C48" i="4" s="1"/>
  <c r="B13" i="4"/>
  <c r="B11" i="4"/>
  <c r="B7" i="7"/>
  <c r="B13" i="7" s="1"/>
  <c r="B7" i="5"/>
  <c r="B13" i="5" s="1"/>
  <c r="B47" i="2"/>
  <c r="B13" i="2"/>
  <c r="B11" i="2"/>
  <c r="B7" i="2"/>
  <c r="E48" i="8" l="1"/>
  <c r="F48" i="8"/>
  <c r="E45" i="8"/>
  <c r="F45" i="8"/>
  <c r="E41" i="8"/>
  <c r="D41" i="8"/>
  <c r="C48" i="8"/>
  <c r="E45" i="7"/>
  <c r="D45" i="7"/>
  <c r="C48" i="7"/>
  <c r="F41" i="7"/>
  <c r="E41" i="7"/>
  <c r="F48" i="7"/>
  <c r="E48" i="7"/>
  <c r="F39" i="5"/>
  <c r="D39" i="5"/>
  <c r="E39" i="5"/>
  <c r="F48" i="5"/>
  <c r="E48" i="5"/>
  <c r="D48" i="5"/>
  <c r="E45" i="4"/>
  <c r="F45" i="4"/>
  <c r="D41" i="4"/>
  <c r="E41" i="4"/>
  <c r="E39" i="3"/>
  <c r="C37" i="3"/>
  <c r="D39" i="3"/>
  <c r="D45" i="3"/>
  <c r="E45" i="3"/>
  <c r="D45" i="9"/>
  <c r="E45" i="9"/>
  <c r="F45" i="9"/>
  <c r="D48" i="9"/>
  <c r="F48" i="9"/>
  <c r="E48" i="9"/>
  <c r="C45" i="9"/>
  <c r="E48" i="2"/>
  <c r="C48" i="2"/>
  <c r="D48" i="2"/>
  <c r="D39" i="1"/>
  <c r="C45" i="2"/>
  <c r="E45" i="2"/>
  <c r="D45" i="2"/>
  <c r="C45" i="1"/>
  <c r="C37" i="1"/>
  <c r="F41" i="1" s="1"/>
  <c r="F39" i="1"/>
  <c r="E39" i="1"/>
  <c r="B37" i="9"/>
  <c r="C41" i="9" s="1"/>
  <c r="C39" i="9"/>
  <c r="B37" i="1"/>
  <c r="C39" i="1"/>
  <c r="E41" i="5"/>
  <c r="D41" i="5"/>
  <c r="F41" i="5"/>
  <c r="D48" i="4"/>
  <c r="E48" i="4"/>
  <c r="F48" i="4"/>
  <c r="E41" i="9"/>
  <c r="F41" i="9"/>
  <c r="D41" i="9"/>
  <c r="F45" i="1"/>
  <c r="E45" i="1"/>
  <c r="D45" i="1"/>
  <c r="B35" i="3"/>
  <c r="B47" i="3"/>
  <c r="C48" i="3" s="1"/>
  <c r="B35" i="10"/>
  <c r="B44" i="3"/>
  <c r="C45" i="3" s="1"/>
  <c r="B47" i="6"/>
  <c r="C48" i="6" s="1"/>
  <c r="B47" i="5"/>
  <c r="C48" i="5" s="1"/>
  <c r="B47" i="9"/>
  <c r="C48" i="9" s="1"/>
  <c r="B35" i="8"/>
  <c r="B44" i="8"/>
  <c r="C45" i="8" s="1"/>
  <c r="B35" i="4"/>
  <c r="B35" i="7"/>
  <c r="B35" i="6"/>
  <c r="B35" i="5"/>
  <c r="C39" i="5" s="1"/>
  <c r="B44" i="4"/>
  <c r="C45" i="4" s="1"/>
  <c r="B44" i="10"/>
  <c r="C45" i="10" s="1"/>
  <c r="B44" i="7"/>
  <c r="C45" i="7" s="1"/>
  <c r="B35" i="2"/>
  <c r="E41" i="3" l="1"/>
  <c r="D41" i="3"/>
  <c r="F41" i="3"/>
  <c r="E41" i="1"/>
  <c r="D41" i="1"/>
  <c r="C41" i="1"/>
  <c r="B37" i="8"/>
  <c r="C41" i="8" s="1"/>
  <c r="C39" i="8"/>
  <c r="B37" i="7"/>
  <c r="C41" i="7" s="1"/>
  <c r="C39" i="7"/>
  <c r="B37" i="6"/>
  <c r="C41" i="6" s="1"/>
  <c r="C39" i="6"/>
  <c r="B37" i="4"/>
  <c r="C41" i="4" s="1"/>
  <c r="C39" i="4"/>
  <c r="B37" i="3"/>
  <c r="C41" i="3" s="1"/>
  <c r="C39" i="3"/>
  <c r="B37" i="10"/>
  <c r="C41" i="10" s="1"/>
  <c r="C39" i="10"/>
  <c r="C39" i="2"/>
  <c r="B37" i="2"/>
  <c r="C41" i="2" s="1"/>
  <c r="B37" i="5"/>
  <c r="C41" i="5" s="1"/>
</calcChain>
</file>

<file path=xl/sharedStrings.xml><?xml version="1.0" encoding="utf-8"?>
<sst xmlns="http://schemas.openxmlformats.org/spreadsheetml/2006/main" count="355" uniqueCount="42">
  <si>
    <t>Corn</t>
  </si>
  <si>
    <t>Price ($/bu)</t>
  </si>
  <si>
    <t>Yield (bu/ac)</t>
  </si>
  <si>
    <t>Custom Operations</t>
  </si>
  <si>
    <t>Drying</t>
  </si>
  <si>
    <t>Herbicides</t>
  </si>
  <si>
    <t>Fungicides</t>
  </si>
  <si>
    <t>Insecticides</t>
  </si>
  <si>
    <t>Labor</t>
  </si>
  <si>
    <t>Diesel Fuel</t>
  </si>
  <si>
    <t>Repair</t>
  </si>
  <si>
    <t>Digital Ag Services</t>
  </si>
  <si>
    <t>Variable Costs ($/ac)</t>
  </si>
  <si>
    <t>Gross Revenue ($/ac)</t>
  </si>
  <si>
    <t>Land Rent</t>
  </si>
  <si>
    <t>ROI</t>
  </si>
  <si>
    <t>NRAVC to Grower</t>
  </si>
  <si>
    <t>Grower's Gross Revenue</t>
  </si>
  <si>
    <t>Change in NRAVC</t>
  </si>
  <si>
    <t>Rent Paid</t>
  </si>
  <si>
    <t>Share (% to Landowner)</t>
  </si>
  <si>
    <t>Seed</t>
  </si>
  <si>
    <t>Misc.</t>
  </si>
  <si>
    <t>Hauling</t>
  </si>
  <si>
    <t>Cash Rent Paid ($/ac)</t>
  </si>
  <si>
    <t>Breakeven Yield Needed</t>
  </si>
  <si>
    <t>Breakeven Price Needed</t>
  </si>
  <si>
    <t>Total Variable Costs ($/ac)</t>
  </si>
  <si>
    <t>Fertilizer - N</t>
  </si>
  <si>
    <t>Fertilizer - P</t>
  </si>
  <si>
    <t>Fertilizer - K</t>
  </si>
  <si>
    <t>Interest on Capital</t>
  </si>
  <si>
    <t>Soybeans</t>
  </si>
  <si>
    <t>Rice</t>
  </si>
  <si>
    <t>Grain Sorghum</t>
  </si>
  <si>
    <t>Price ($/cwt)</t>
  </si>
  <si>
    <t>Yield (cwt/ac)</t>
  </si>
  <si>
    <t>Cotton</t>
  </si>
  <si>
    <t>Price ($/lb)</t>
  </si>
  <si>
    <t>Yield (lb/ac)</t>
  </si>
  <si>
    <t>margin 2026 compared to historical</t>
  </si>
  <si>
    <t>2026 compared to historical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</si>
</sst>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0070C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164" fontId="0" fillId="0" borderId="0" xfId="0" applyNumberFormat="1"/>
    <xf numFmtId="0" fontId="2" fillId="2" borderId="1" xfId="0" applyFont="1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2" fillId="2" borderId="0" xfId="0" applyFont="1" applyFill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0" fillId="2" borderId="5" xfId="0" applyFill="1" applyBorder="1"/>
    <xf numFmtId="164" fontId="0" fillId="2" borderId="0" xfId="0" applyNumberFormat="1" applyFill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0" fontId="2" fillId="2" borderId="4" xfId="0" applyFont="1" applyFill="1" applyBorder="1"/>
    <xf numFmtId="9" fontId="0" fillId="2" borderId="0" xfId="1" applyFont="1" applyFill="1" applyBorder="1" applyAlignment="1">
      <alignment horizontal="center"/>
    </xf>
    <xf numFmtId="164" fontId="0" fillId="2" borderId="0" xfId="0" applyNumberFormat="1" applyFill="1"/>
    <xf numFmtId="10" fontId="0" fillId="2" borderId="0" xfId="0" applyNumberFormat="1" applyFill="1" applyAlignment="1">
      <alignment horizontal="center"/>
    </xf>
    <xf numFmtId="10" fontId="0" fillId="2" borderId="5" xfId="0" applyNumberFormat="1" applyFill="1" applyBorder="1" applyAlignment="1">
      <alignment horizontal="center"/>
    </xf>
    <xf numFmtId="0" fontId="3" fillId="2" borderId="4" xfId="0" applyFont="1" applyFill="1" applyBorder="1"/>
    <xf numFmtId="10" fontId="0" fillId="2" borderId="0" xfId="0" applyNumberFormat="1" applyFill="1"/>
    <xf numFmtId="10" fontId="0" fillId="2" borderId="5" xfId="0" applyNumberFormat="1" applyFill="1" applyBorder="1"/>
    <xf numFmtId="165" fontId="0" fillId="2" borderId="0" xfId="0" applyNumberFormat="1" applyFill="1" applyAlignment="1">
      <alignment horizontal="center"/>
    </xf>
    <xf numFmtId="165" fontId="0" fillId="2" borderId="5" xfId="0" applyNumberFormat="1" applyFill="1" applyBorder="1" applyAlignment="1">
      <alignment horizontal="center"/>
    </xf>
    <xf numFmtId="0" fontId="3" fillId="2" borderId="6" xfId="0" applyFont="1" applyFill="1" applyBorder="1"/>
    <xf numFmtId="0" fontId="0" fillId="2" borderId="7" xfId="0" applyFill="1" applyBorder="1"/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0" fillId="2" borderId="6" xfId="0" applyFill="1" applyBorder="1"/>
    <xf numFmtId="0" fontId="0" fillId="2" borderId="8" xfId="0" applyFill="1" applyBorder="1"/>
    <xf numFmtId="164" fontId="0" fillId="2" borderId="0" xfId="1" applyNumberFormat="1" applyFont="1" applyFill="1" applyBorder="1" applyAlignment="1">
      <alignment horizontal="center"/>
    </xf>
    <xf numFmtId="164" fontId="0" fillId="2" borderId="5" xfId="1" applyNumberFormat="1" applyFont="1" applyFill="1" applyBorder="1" applyAlignment="1">
      <alignment horizontal="center"/>
    </xf>
    <xf numFmtId="164" fontId="4" fillId="2" borderId="0" xfId="0" applyNumberFormat="1" applyFont="1" applyFill="1" applyAlignment="1" applyProtection="1">
      <alignment horizontal="center"/>
      <protection locked="0"/>
    </xf>
    <xf numFmtId="164" fontId="4" fillId="2" borderId="5" xfId="0" applyNumberFormat="1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9" fontId="4" fillId="2" borderId="0" xfId="1" applyFont="1" applyFill="1" applyBorder="1" applyAlignment="1" applyProtection="1">
      <alignment horizontal="center"/>
      <protection locked="0"/>
    </xf>
    <xf numFmtId="9" fontId="4" fillId="2" borderId="5" xfId="1" applyFont="1" applyFill="1" applyBorder="1" applyAlignment="1" applyProtection="1">
      <alignment horizontal="center"/>
      <protection locked="0"/>
    </xf>
    <xf numFmtId="0" fontId="0" fillId="2" borderId="1" xfId="0" applyFill="1" applyBorder="1"/>
    <xf numFmtId="0" fontId="4" fillId="2" borderId="5" xfId="0" applyFont="1" applyFill="1" applyBorder="1" applyAlignment="1" applyProtection="1">
      <alignment horizontal="center"/>
      <protection locked="0"/>
    </xf>
    <xf numFmtId="0" fontId="0" fillId="0" borderId="6" xfId="0" applyBorder="1"/>
    <xf numFmtId="0" fontId="0" fillId="0" borderId="7" xfId="0" applyBorder="1"/>
    <xf numFmtId="0" fontId="0" fillId="0" borderId="8" xfId="0" applyBorder="1"/>
    <xf numFmtId="165" fontId="0" fillId="0" borderId="0" xfId="0" applyNumberFormat="1" applyAlignment="1">
      <alignment horizontal="center"/>
    </xf>
    <xf numFmtId="0" fontId="0" fillId="2" borderId="5" xfId="0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'Corn - Cash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'Corn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'Corn - Cash Rent'!$B$35:$F$35</c:f>
              <c:numCache>
                <c:formatCode>"$"#,##0.00</c:formatCode>
                <c:ptCount val="5"/>
                <c:pt idx="0">
                  <c:v>-65.199999999999932</c:v>
                </c:pt>
                <c:pt idx="1">
                  <c:v>-65.000000000000114</c:v>
                </c:pt>
                <c:pt idx="2">
                  <c:v>0</c:v>
                </c:pt>
                <c:pt idx="3">
                  <c:v>10.000000000000114</c:v>
                </c:pt>
                <c:pt idx="4">
                  <c:v>427.20000000000005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5E-4F0A-A3DD-81D0328CE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07223552"/>
        <c:axId val="1407224384"/>
      </c:barChart>
      <c:lineChart>
        <c:grouping val="standard"/>
        <c:varyColors val="0"/>
        <c:ser>
          <c:idx val="1"/>
          <c:order val="1"/>
          <c:tx>
            <c:strRef>
              <c:f>'Corn - Cash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'Corn - Cash Rent'!$D$15:$F$15</c:f>
              <c:numCache>
                <c:formatCode>General</c:formatCode>
                <c:ptCount val="3"/>
                <c:pt idx="0">
                  <c:v>2024</c:v>
                </c:pt>
                <c:pt idx="1">
                  <c:v>2023</c:v>
                </c:pt>
                <c:pt idx="2">
                  <c:v>2022</c:v>
                </c:pt>
              </c:numCache>
            </c:numRef>
          </c:cat>
          <c:val>
            <c:numRef>
              <c:f>'Corn - Cash Rent'!$B$37:$F$37</c:f>
              <c:numCache>
                <c:formatCode>0.00%</c:formatCode>
                <c:ptCount val="5"/>
                <c:pt idx="0">
                  <c:v>-8.8828337874659311E-2</c:v>
                </c:pt>
                <c:pt idx="1">
                  <c:v>-9.5870206489675688E-2</c:v>
                </c:pt>
                <c:pt idx="2">
                  <c:v>0</c:v>
                </c:pt>
                <c:pt idx="3">
                  <c:v>1.4245014245014407E-2</c:v>
                </c:pt>
                <c:pt idx="4">
                  <c:v>0.68352000000000013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5E-4F0A-A3DD-81D0328CE2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07222304"/>
        <c:axId val="1407224800"/>
      </c:lineChart>
      <c:catAx>
        <c:axId val="1407223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224384"/>
        <c:crosses val="autoZero"/>
        <c:auto val="1"/>
        <c:lblAlgn val="ctr"/>
        <c:lblOffset val="100"/>
        <c:noMultiLvlLbl val="0"/>
      </c:catAx>
      <c:valAx>
        <c:axId val="1407224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223552"/>
        <c:crosses val="autoZero"/>
        <c:crossBetween val="between"/>
      </c:valAx>
      <c:valAx>
        <c:axId val="14072248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7222304"/>
        <c:crosses val="max"/>
        <c:crossBetween val="between"/>
      </c:valAx>
      <c:catAx>
        <c:axId val="14072223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14072248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Historical Cotton</a:t>
            </a:r>
            <a:r>
              <a:rPr lang="en-US" baseline="0"/>
              <a:t> Variable Production Costs/ac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Share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'Cotton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Share Rent'!$B$16:$B$31</c:f>
              <c:numCache>
                <c:formatCode>"$"#,##0.00</c:formatCode>
                <c:ptCount val="16"/>
                <c:pt idx="0">
                  <c:v>46</c:v>
                </c:pt>
                <c:pt idx="1">
                  <c:v>69</c:v>
                </c:pt>
                <c:pt idx="2">
                  <c:v>12</c:v>
                </c:pt>
                <c:pt idx="3">
                  <c:v>0</c:v>
                </c:pt>
                <c:pt idx="4">
                  <c:v>66</c:v>
                </c:pt>
                <c:pt idx="5">
                  <c:v>64</c:v>
                </c:pt>
                <c:pt idx="6">
                  <c:v>27</c:v>
                </c:pt>
                <c:pt idx="7">
                  <c:v>0</c:v>
                </c:pt>
                <c:pt idx="8">
                  <c:v>42</c:v>
                </c:pt>
                <c:pt idx="9">
                  <c:v>0</c:v>
                </c:pt>
                <c:pt idx="10">
                  <c:v>88</c:v>
                </c:pt>
                <c:pt idx="11">
                  <c:v>30</c:v>
                </c:pt>
                <c:pt idx="12">
                  <c:v>177</c:v>
                </c:pt>
                <c:pt idx="13">
                  <c:v>57</c:v>
                </c:pt>
                <c:pt idx="14">
                  <c:v>127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1F-4DC1-880D-7C8EF8AA887B}"/>
            </c:ext>
          </c:extLst>
        </c:ser>
        <c:ser>
          <c:idx val="1"/>
          <c:order val="1"/>
          <c:tx>
            <c:strRef>
              <c:f>'Cotton - Share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'Cotton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Share Rent'!$C$16:$C$31</c:f>
              <c:numCache>
                <c:formatCode>"$"#,##0.00</c:formatCode>
                <c:ptCount val="16"/>
                <c:pt idx="0">
                  <c:v>46</c:v>
                </c:pt>
                <c:pt idx="1">
                  <c:v>68</c:v>
                </c:pt>
                <c:pt idx="2">
                  <c:v>12</c:v>
                </c:pt>
                <c:pt idx="3">
                  <c:v>0</c:v>
                </c:pt>
                <c:pt idx="4">
                  <c:v>47</c:v>
                </c:pt>
                <c:pt idx="5">
                  <c:v>47</c:v>
                </c:pt>
                <c:pt idx="6">
                  <c:v>23</c:v>
                </c:pt>
                <c:pt idx="7">
                  <c:v>0</c:v>
                </c:pt>
                <c:pt idx="8">
                  <c:v>42</c:v>
                </c:pt>
                <c:pt idx="9">
                  <c:v>0</c:v>
                </c:pt>
                <c:pt idx="10">
                  <c:v>88</c:v>
                </c:pt>
                <c:pt idx="11">
                  <c:v>30</c:v>
                </c:pt>
                <c:pt idx="12">
                  <c:v>177</c:v>
                </c:pt>
                <c:pt idx="13">
                  <c:v>57</c:v>
                </c:pt>
                <c:pt idx="14">
                  <c:v>127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1F-4DC1-880D-7C8EF8AA887B}"/>
            </c:ext>
          </c:extLst>
        </c:ser>
        <c:ser>
          <c:idx val="2"/>
          <c:order val="2"/>
          <c:tx>
            <c:strRef>
              <c:f>'Cotton - Share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'Cotton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Share Rent'!$D$16:$D$31</c:f>
              <c:numCache>
                <c:formatCode>"$"#,##0.00</c:formatCode>
                <c:ptCount val="16"/>
                <c:pt idx="0">
                  <c:v>40</c:v>
                </c:pt>
                <c:pt idx="1">
                  <c:v>86</c:v>
                </c:pt>
                <c:pt idx="2">
                  <c:v>12</c:v>
                </c:pt>
                <c:pt idx="3">
                  <c:v>0</c:v>
                </c:pt>
                <c:pt idx="4">
                  <c:v>54</c:v>
                </c:pt>
                <c:pt idx="5">
                  <c:v>49</c:v>
                </c:pt>
                <c:pt idx="6">
                  <c:v>26</c:v>
                </c:pt>
                <c:pt idx="7">
                  <c:v>0</c:v>
                </c:pt>
                <c:pt idx="8">
                  <c:v>48</c:v>
                </c:pt>
                <c:pt idx="9">
                  <c:v>0</c:v>
                </c:pt>
                <c:pt idx="10">
                  <c:v>81</c:v>
                </c:pt>
                <c:pt idx="11">
                  <c:v>25</c:v>
                </c:pt>
                <c:pt idx="12">
                  <c:v>142</c:v>
                </c:pt>
                <c:pt idx="13">
                  <c:v>55</c:v>
                </c:pt>
                <c:pt idx="14">
                  <c:v>138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81F-4DC1-880D-7C8EF8AA887B}"/>
            </c:ext>
          </c:extLst>
        </c:ser>
        <c:ser>
          <c:idx val="3"/>
          <c:order val="3"/>
          <c:tx>
            <c:strRef>
              <c:f>'Cotton - Share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'Cotton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Share Rent'!$E$16:$E$31</c:f>
              <c:numCache>
                <c:formatCode>"$"#,##0.00</c:formatCode>
                <c:ptCount val="16"/>
                <c:pt idx="0">
                  <c:v>40</c:v>
                </c:pt>
                <c:pt idx="1">
                  <c:v>97</c:v>
                </c:pt>
                <c:pt idx="2">
                  <c:v>12</c:v>
                </c:pt>
                <c:pt idx="3">
                  <c:v>0</c:v>
                </c:pt>
                <c:pt idx="4">
                  <c:v>70</c:v>
                </c:pt>
                <c:pt idx="5">
                  <c:v>54</c:v>
                </c:pt>
                <c:pt idx="6">
                  <c:v>40</c:v>
                </c:pt>
                <c:pt idx="7">
                  <c:v>0</c:v>
                </c:pt>
                <c:pt idx="8">
                  <c:v>48</c:v>
                </c:pt>
                <c:pt idx="9">
                  <c:v>0</c:v>
                </c:pt>
                <c:pt idx="10">
                  <c:v>81</c:v>
                </c:pt>
                <c:pt idx="11">
                  <c:v>25</c:v>
                </c:pt>
                <c:pt idx="12">
                  <c:v>142</c:v>
                </c:pt>
                <c:pt idx="13">
                  <c:v>55</c:v>
                </c:pt>
                <c:pt idx="14">
                  <c:v>138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81F-4DC1-880D-7C8EF8AA887B}"/>
            </c:ext>
          </c:extLst>
        </c:ser>
        <c:ser>
          <c:idx val="4"/>
          <c:order val="4"/>
          <c:tx>
            <c:strRef>
              <c:f>'Cotton - Share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'Cotton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Share Rent'!$F$16:$F$31</c:f>
              <c:numCache>
                <c:formatCode>"$"#,##0.00</c:formatCode>
                <c:ptCount val="16"/>
                <c:pt idx="0">
                  <c:v>40</c:v>
                </c:pt>
                <c:pt idx="1">
                  <c:v>69</c:v>
                </c:pt>
                <c:pt idx="2">
                  <c:v>11</c:v>
                </c:pt>
                <c:pt idx="3">
                  <c:v>0</c:v>
                </c:pt>
                <c:pt idx="4">
                  <c:v>68</c:v>
                </c:pt>
                <c:pt idx="5">
                  <c:v>39</c:v>
                </c:pt>
                <c:pt idx="6">
                  <c:v>35</c:v>
                </c:pt>
                <c:pt idx="7">
                  <c:v>0</c:v>
                </c:pt>
                <c:pt idx="8">
                  <c:v>60</c:v>
                </c:pt>
                <c:pt idx="9">
                  <c:v>0</c:v>
                </c:pt>
                <c:pt idx="10">
                  <c:v>76</c:v>
                </c:pt>
                <c:pt idx="11">
                  <c:v>24</c:v>
                </c:pt>
                <c:pt idx="12">
                  <c:v>142</c:v>
                </c:pt>
                <c:pt idx="13">
                  <c:v>53</c:v>
                </c:pt>
                <c:pt idx="14">
                  <c:v>125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81F-4DC1-880D-7C8EF8AA88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2088656"/>
        <c:axId val="932086360"/>
      </c:barChart>
      <c:catAx>
        <c:axId val="932088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086360"/>
        <c:crosses val="autoZero"/>
        <c:auto val="1"/>
        <c:lblAlgn val="ctr"/>
        <c:lblOffset val="100"/>
        <c:noMultiLvlLbl val="0"/>
      </c:catAx>
      <c:valAx>
        <c:axId val="932086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2088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Share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'Cotton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'Cotton - Share Rent'!$B$35:$F$35</c:f>
              <c:numCache>
                <c:formatCode>"$"#,##0.00</c:formatCode>
                <c:ptCount val="5"/>
                <c:pt idx="0">
                  <c:v>-288.08000000000004</c:v>
                </c:pt>
                <c:pt idx="1">
                  <c:v>-229</c:v>
                </c:pt>
                <c:pt idx="2">
                  <c:v>-234</c:v>
                </c:pt>
                <c:pt idx="3">
                  <c:v>-216</c:v>
                </c:pt>
                <c:pt idx="4">
                  <c:v>-74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A6A-404F-83B4-0F3B05B3C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8198120"/>
        <c:axId val="978199104"/>
      </c:barChart>
      <c:lineChart>
        <c:grouping val="standard"/>
        <c:varyColors val="0"/>
        <c:ser>
          <c:idx val="1"/>
          <c:order val="1"/>
          <c:tx>
            <c:strRef>
              <c:f>'Cotton - Share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'Cotton - Share Rent'!$B$37:$F$37</c:f>
              <c:numCache>
                <c:formatCode>0.00%</c:formatCode>
                <c:ptCount val="5"/>
                <c:pt idx="0">
                  <c:v>-0.34708433734939764</c:v>
                </c:pt>
                <c:pt idx="1">
                  <c:v>-0.2902408111533587</c:v>
                </c:pt>
                <c:pt idx="2">
                  <c:v>-0.30077120822622105</c:v>
                </c:pt>
                <c:pt idx="3">
                  <c:v>-0.26213592233009708</c:v>
                </c:pt>
                <c:pt idx="4">
                  <c:v>-9.8143236074270557E-2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6A-404F-83B4-0F3B05B3C4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8196808"/>
        <c:axId val="978201072"/>
      </c:lineChart>
      <c:catAx>
        <c:axId val="978198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199104"/>
        <c:crosses val="autoZero"/>
        <c:auto val="1"/>
        <c:lblAlgn val="ctr"/>
        <c:lblOffset val="100"/>
        <c:noMultiLvlLbl val="0"/>
      </c:catAx>
      <c:valAx>
        <c:axId val="978199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198120"/>
        <c:crosses val="autoZero"/>
        <c:crossBetween val="between"/>
      </c:valAx>
      <c:valAx>
        <c:axId val="97820107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8196808"/>
        <c:crosses val="max"/>
        <c:crossBetween val="between"/>
      </c:valAx>
      <c:catAx>
        <c:axId val="978196808"/>
        <c:scaling>
          <c:orientation val="minMax"/>
        </c:scaling>
        <c:delete val="1"/>
        <c:axPos val="b"/>
        <c:majorTickMark val="none"/>
        <c:minorTickMark val="none"/>
        <c:tickLblPos val="nextTo"/>
        <c:crossAx val="97820107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Share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'Cotton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'Cotton - Share Rent'!$B$44:$F$44</c:f>
              <c:numCache>
                <c:formatCode>0.0</c:formatCode>
                <c:ptCount val="5"/>
                <c:pt idx="0">
                  <c:v>1225.2731030410393</c:v>
                </c:pt>
                <c:pt idx="1">
                  <c:v>1127.1428571428571</c:v>
                </c:pt>
                <c:pt idx="2">
                  <c:v>1144.1176470588234</c:v>
                </c:pt>
                <c:pt idx="3">
                  <c:v>1084.2105263157894</c:v>
                </c:pt>
                <c:pt idx="4">
                  <c:v>887.05882352941182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2B7-4D7E-ADE7-812396004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6243280"/>
        <c:axId val="976246232"/>
      </c:barChart>
      <c:lineChart>
        <c:grouping val="standard"/>
        <c:varyColors val="0"/>
        <c:ser>
          <c:idx val="1"/>
          <c:order val="1"/>
          <c:tx>
            <c:strRef>
              <c:f>'Cotton - Share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'Cotton - Share Rent'!$B$47:$F$47</c:f>
              <c:numCache>
                <c:formatCode>"$"#,##0.00</c:formatCode>
                <c:ptCount val="5"/>
                <c:pt idx="0">
                  <c:v>0.83</c:v>
                </c:pt>
                <c:pt idx="1">
                  <c:v>0.78900000000000003</c:v>
                </c:pt>
                <c:pt idx="2">
                  <c:v>0.77800000000000002</c:v>
                </c:pt>
                <c:pt idx="3">
                  <c:v>0.82399999999999995</c:v>
                </c:pt>
                <c:pt idx="4">
                  <c:v>0.754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2B7-4D7E-ADE7-812396004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1471672"/>
        <c:axId val="951472000"/>
      </c:lineChart>
      <c:catAx>
        <c:axId val="97624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46232"/>
        <c:crosses val="autoZero"/>
        <c:auto val="1"/>
        <c:lblAlgn val="ctr"/>
        <c:lblOffset val="100"/>
        <c:noMultiLvlLbl val="0"/>
      </c:catAx>
      <c:valAx>
        <c:axId val="97624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</a:t>
                </a:r>
                <a:r>
                  <a:rPr lang="en-US" baseline="0"/>
                  <a:t> Yield Needed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243280"/>
        <c:crosses val="autoZero"/>
        <c:crossBetween val="between"/>
      </c:valAx>
      <c:valAx>
        <c:axId val="9514720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1471672"/>
        <c:crosses val="max"/>
        <c:crossBetween val="between"/>
      </c:valAx>
      <c:catAx>
        <c:axId val="951471672"/>
        <c:scaling>
          <c:orientation val="minMax"/>
        </c:scaling>
        <c:delete val="1"/>
        <c:axPos val="b"/>
        <c:majorTickMark val="out"/>
        <c:minorTickMark val="none"/>
        <c:tickLblPos val="nextTo"/>
        <c:crossAx val="9514720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Historical Soybean Variable Production Costs/ac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Cash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'Soybean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Cash Rent'!$B$16:$B$31</c:f>
              <c:numCache>
                <c:formatCode>"$"#,##0.00</c:formatCode>
                <c:ptCount val="16"/>
                <c:pt idx="0">
                  <c:v>78</c:v>
                </c:pt>
                <c:pt idx="1">
                  <c:v>37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48</c:v>
                </c:pt>
                <c:pt idx="6">
                  <c:v>23</c:v>
                </c:pt>
                <c:pt idx="7">
                  <c:v>24</c:v>
                </c:pt>
                <c:pt idx="8">
                  <c:v>35</c:v>
                </c:pt>
                <c:pt idx="9">
                  <c:v>16</c:v>
                </c:pt>
                <c:pt idx="10">
                  <c:v>65</c:v>
                </c:pt>
                <c:pt idx="11">
                  <c:v>17</c:v>
                </c:pt>
                <c:pt idx="12">
                  <c:v>58</c:v>
                </c:pt>
                <c:pt idx="13">
                  <c:v>23</c:v>
                </c:pt>
                <c:pt idx="14">
                  <c:v>14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A6F-4C86-BE56-3AC9CEA75339}"/>
            </c:ext>
          </c:extLst>
        </c:ser>
        <c:ser>
          <c:idx val="1"/>
          <c:order val="1"/>
          <c:tx>
            <c:strRef>
              <c:f>'Soybean - Cash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'Soybean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Cash Rent'!$C$16:$C$31</c:f>
              <c:numCache>
                <c:formatCode>"$"#,##0.00</c:formatCode>
                <c:ptCount val="16"/>
                <c:pt idx="0">
                  <c:v>78</c:v>
                </c:pt>
                <c:pt idx="1">
                  <c:v>36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40</c:v>
                </c:pt>
                <c:pt idx="6">
                  <c:v>19</c:v>
                </c:pt>
                <c:pt idx="7">
                  <c:v>24</c:v>
                </c:pt>
                <c:pt idx="8">
                  <c:v>35</c:v>
                </c:pt>
                <c:pt idx="9">
                  <c:v>16</c:v>
                </c:pt>
                <c:pt idx="10">
                  <c:v>65</c:v>
                </c:pt>
                <c:pt idx="11">
                  <c:v>17</c:v>
                </c:pt>
                <c:pt idx="12">
                  <c:v>58</c:v>
                </c:pt>
                <c:pt idx="13">
                  <c:v>23</c:v>
                </c:pt>
                <c:pt idx="14">
                  <c:v>14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A6F-4C86-BE56-3AC9CEA75339}"/>
            </c:ext>
          </c:extLst>
        </c:ser>
        <c:ser>
          <c:idx val="2"/>
          <c:order val="2"/>
          <c:tx>
            <c:strRef>
              <c:f>'Soybean - Cash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'Soybean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Cash Rent'!$D$16:$D$31</c:f>
              <c:numCache>
                <c:formatCode>"$"#,##0.00</c:formatCode>
                <c:ptCount val="16"/>
                <c:pt idx="0">
                  <c:v>73</c:v>
                </c:pt>
                <c:pt idx="1">
                  <c:v>45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41</c:v>
                </c:pt>
                <c:pt idx="6">
                  <c:v>22</c:v>
                </c:pt>
                <c:pt idx="7">
                  <c:v>55</c:v>
                </c:pt>
                <c:pt idx="8">
                  <c:v>41</c:v>
                </c:pt>
                <c:pt idx="9">
                  <c:v>17</c:v>
                </c:pt>
                <c:pt idx="10">
                  <c:v>55</c:v>
                </c:pt>
                <c:pt idx="11">
                  <c:v>15</c:v>
                </c:pt>
                <c:pt idx="12">
                  <c:v>58</c:v>
                </c:pt>
                <c:pt idx="13">
                  <c:v>21</c:v>
                </c:pt>
                <c:pt idx="14">
                  <c:v>32</c:v>
                </c:pt>
                <c:pt idx="15">
                  <c:v>14.32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6F-4C86-BE56-3AC9CEA75339}"/>
            </c:ext>
          </c:extLst>
        </c:ser>
        <c:ser>
          <c:idx val="3"/>
          <c:order val="3"/>
          <c:tx>
            <c:strRef>
              <c:f>'Soybean - Cash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'Soybean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Cash Rent'!$E$16:$E$31</c:f>
              <c:numCache>
                <c:formatCode>"$"#,##0.00</c:formatCode>
                <c:ptCount val="16"/>
                <c:pt idx="0">
                  <c:v>73</c:v>
                </c:pt>
                <c:pt idx="1">
                  <c:v>52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45</c:v>
                </c:pt>
                <c:pt idx="6">
                  <c:v>34</c:v>
                </c:pt>
                <c:pt idx="7">
                  <c:v>55</c:v>
                </c:pt>
                <c:pt idx="8">
                  <c:v>41</c:v>
                </c:pt>
                <c:pt idx="9">
                  <c:v>17</c:v>
                </c:pt>
                <c:pt idx="10">
                  <c:v>55</c:v>
                </c:pt>
                <c:pt idx="11">
                  <c:v>15</c:v>
                </c:pt>
                <c:pt idx="12">
                  <c:v>58</c:v>
                </c:pt>
                <c:pt idx="13">
                  <c:v>21</c:v>
                </c:pt>
                <c:pt idx="14">
                  <c:v>32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A6F-4C86-BE56-3AC9CEA75339}"/>
            </c:ext>
          </c:extLst>
        </c:ser>
        <c:ser>
          <c:idx val="4"/>
          <c:order val="4"/>
          <c:tx>
            <c:strRef>
              <c:f>'Soybean - Cash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'Soybean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Cash Rent'!$F$16:$F$31</c:f>
              <c:numCache>
                <c:formatCode>"$"#,##0.00</c:formatCode>
                <c:ptCount val="16"/>
                <c:pt idx="0">
                  <c:v>48</c:v>
                </c:pt>
                <c:pt idx="1">
                  <c:v>37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33</c:v>
                </c:pt>
                <c:pt idx="6">
                  <c:v>29</c:v>
                </c:pt>
                <c:pt idx="7">
                  <c:v>64</c:v>
                </c:pt>
                <c:pt idx="8">
                  <c:v>45</c:v>
                </c:pt>
                <c:pt idx="9">
                  <c:v>17</c:v>
                </c:pt>
                <c:pt idx="10">
                  <c:v>45</c:v>
                </c:pt>
                <c:pt idx="11">
                  <c:v>13</c:v>
                </c:pt>
                <c:pt idx="12">
                  <c:v>70</c:v>
                </c:pt>
                <c:pt idx="13">
                  <c:v>19</c:v>
                </c:pt>
                <c:pt idx="14">
                  <c:v>29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A6F-4C86-BE56-3AC9CEA753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891624"/>
        <c:axId val="976898184"/>
      </c:barChart>
      <c:catAx>
        <c:axId val="976891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98184"/>
        <c:crosses val="autoZero"/>
        <c:auto val="1"/>
        <c:lblAlgn val="ctr"/>
        <c:lblOffset val="100"/>
        <c:noMultiLvlLbl val="0"/>
      </c:catAx>
      <c:valAx>
        <c:axId val="9768981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916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Cash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'Soybean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Cash Rent'!$B$35:$F$35</c:f>
              <c:numCache>
                <c:formatCode>"$"#,##0.00</c:formatCode>
                <c:ptCount val="5"/>
                <c:pt idx="0">
                  <c:v>123.39999999999998</c:v>
                </c:pt>
                <c:pt idx="1">
                  <c:v>148.75</c:v>
                </c:pt>
                <c:pt idx="2">
                  <c:v>100.68</c:v>
                </c:pt>
                <c:pt idx="3">
                  <c:v>166.5</c:v>
                </c:pt>
                <c:pt idx="4">
                  <c:v>332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9D3-4007-B5EF-6FECA149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5442592"/>
        <c:axId val="975444232"/>
      </c:barChart>
      <c:lineChart>
        <c:grouping val="standard"/>
        <c:varyColors val="0"/>
        <c:ser>
          <c:idx val="1"/>
          <c:order val="1"/>
          <c:tx>
            <c:strRef>
              <c:f>'Soybean - Cash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'Soybean - Cash Rent'!$B$37:$F$37</c:f>
              <c:numCache>
                <c:formatCode>0.00%</c:formatCode>
                <c:ptCount val="5"/>
                <c:pt idx="0">
                  <c:v>0.2665226781857451</c:v>
                </c:pt>
                <c:pt idx="1">
                  <c:v>0.33055555555555555</c:v>
                </c:pt>
                <c:pt idx="2">
                  <c:v>0.20082980930343894</c:v>
                </c:pt>
                <c:pt idx="3">
                  <c:v>0.31957773512476007</c:v>
                </c:pt>
                <c:pt idx="4">
                  <c:v>0.71244635193133043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9D3-4007-B5EF-6FECA1496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5440296"/>
        <c:axId val="975444888"/>
      </c:lineChart>
      <c:catAx>
        <c:axId val="97544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444232"/>
        <c:crosses val="autoZero"/>
        <c:auto val="1"/>
        <c:lblAlgn val="ctr"/>
        <c:lblOffset val="100"/>
        <c:noMultiLvlLbl val="0"/>
      </c:catAx>
      <c:valAx>
        <c:axId val="975444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442592"/>
        <c:crosses val="autoZero"/>
        <c:crossBetween val="between"/>
      </c:valAx>
      <c:valAx>
        <c:axId val="97544488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5440296"/>
        <c:crosses val="max"/>
        <c:crossBetween val="between"/>
      </c:valAx>
      <c:catAx>
        <c:axId val="975440296"/>
        <c:scaling>
          <c:orientation val="minMax"/>
        </c:scaling>
        <c:delete val="1"/>
        <c:axPos val="b"/>
        <c:majorTickMark val="none"/>
        <c:minorTickMark val="none"/>
        <c:tickLblPos val="nextTo"/>
        <c:crossAx val="975444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Cash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'Soybean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Cash Rent'!$B$44:$F$44</c:f>
              <c:numCache>
                <c:formatCode>0.0</c:formatCode>
                <c:ptCount val="5"/>
                <c:pt idx="0">
                  <c:v>43.844696969696969</c:v>
                </c:pt>
                <c:pt idx="1">
                  <c:v>41.860465116279073</c:v>
                </c:pt>
                <c:pt idx="2">
                  <c:v>46.418518518518518</c:v>
                </c:pt>
                <c:pt idx="3">
                  <c:v>41.68</c:v>
                </c:pt>
                <c:pt idx="4">
                  <c:v>32.816901408450704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10-47F8-AE39-C04F140BA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80354848"/>
        <c:axId val="680350256"/>
      </c:barChart>
      <c:lineChart>
        <c:grouping val="standard"/>
        <c:varyColors val="0"/>
        <c:ser>
          <c:idx val="1"/>
          <c:order val="1"/>
          <c:tx>
            <c:strRef>
              <c:f>'Soybean - Cash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'Soybean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Cash Rent'!$B$47:$F$47</c:f>
              <c:numCache>
                <c:formatCode>"$"#,##0.00</c:formatCode>
                <c:ptCount val="5"/>
                <c:pt idx="0">
                  <c:v>7.1230769230769226</c:v>
                </c:pt>
                <c:pt idx="1">
                  <c:v>6.9230769230769234</c:v>
                </c:pt>
                <c:pt idx="2">
                  <c:v>7.7126153846153844</c:v>
                </c:pt>
                <c:pt idx="3">
                  <c:v>8.0153846153846153</c:v>
                </c:pt>
                <c:pt idx="4">
                  <c:v>7.1692307692307695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10-47F8-AE39-C04F140BA8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02048"/>
        <c:axId val="972409592"/>
      </c:lineChart>
      <c:catAx>
        <c:axId val="680354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350256"/>
        <c:crosses val="autoZero"/>
        <c:auto val="1"/>
        <c:lblAlgn val="ctr"/>
        <c:lblOffset val="100"/>
        <c:noMultiLvlLbl val="0"/>
      </c:catAx>
      <c:valAx>
        <c:axId val="680350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354848"/>
        <c:crosses val="autoZero"/>
        <c:crossBetween val="between"/>
      </c:valAx>
      <c:valAx>
        <c:axId val="97240959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02048"/>
        <c:crosses val="max"/>
        <c:crossBetween val="between"/>
      </c:valAx>
      <c:catAx>
        <c:axId val="9724020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97240959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Historical Soybean Variable Production Costs/ac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Share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'Soybean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Share Rent'!$B$16:$B$31</c:f>
              <c:numCache>
                <c:formatCode>"$"#,##0.00</c:formatCode>
                <c:ptCount val="16"/>
                <c:pt idx="0">
                  <c:v>78</c:v>
                </c:pt>
                <c:pt idx="1">
                  <c:v>37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48</c:v>
                </c:pt>
                <c:pt idx="6">
                  <c:v>23</c:v>
                </c:pt>
                <c:pt idx="7">
                  <c:v>24</c:v>
                </c:pt>
                <c:pt idx="8">
                  <c:v>35</c:v>
                </c:pt>
                <c:pt idx="9">
                  <c:v>16</c:v>
                </c:pt>
                <c:pt idx="10">
                  <c:v>65</c:v>
                </c:pt>
                <c:pt idx="11">
                  <c:v>17</c:v>
                </c:pt>
                <c:pt idx="12">
                  <c:v>58</c:v>
                </c:pt>
                <c:pt idx="13">
                  <c:v>23</c:v>
                </c:pt>
                <c:pt idx="14">
                  <c:v>14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86-4490-B0F1-6DC747D59C92}"/>
            </c:ext>
          </c:extLst>
        </c:ser>
        <c:ser>
          <c:idx val="1"/>
          <c:order val="1"/>
          <c:tx>
            <c:strRef>
              <c:f>'Soybean - Share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'Soybean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Share Rent'!$C$16:$C$31</c:f>
              <c:numCache>
                <c:formatCode>"$"#,##0.00</c:formatCode>
                <c:ptCount val="16"/>
                <c:pt idx="0">
                  <c:v>78</c:v>
                </c:pt>
                <c:pt idx="1">
                  <c:v>36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40</c:v>
                </c:pt>
                <c:pt idx="6">
                  <c:v>19</c:v>
                </c:pt>
                <c:pt idx="7">
                  <c:v>24</c:v>
                </c:pt>
                <c:pt idx="8">
                  <c:v>35</c:v>
                </c:pt>
                <c:pt idx="9">
                  <c:v>16</c:v>
                </c:pt>
                <c:pt idx="10">
                  <c:v>65</c:v>
                </c:pt>
                <c:pt idx="11">
                  <c:v>17</c:v>
                </c:pt>
                <c:pt idx="12">
                  <c:v>58</c:v>
                </c:pt>
                <c:pt idx="13">
                  <c:v>23</c:v>
                </c:pt>
                <c:pt idx="14">
                  <c:v>14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86-4490-B0F1-6DC747D59C92}"/>
            </c:ext>
          </c:extLst>
        </c:ser>
        <c:ser>
          <c:idx val="2"/>
          <c:order val="2"/>
          <c:tx>
            <c:strRef>
              <c:f>'Soybean - Share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'Soybean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Share Rent'!$D$16:$D$31</c:f>
              <c:numCache>
                <c:formatCode>"$"#,##0.00</c:formatCode>
                <c:ptCount val="16"/>
                <c:pt idx="0">
                  <c:v>73</c:v>
                </c:pt>
                <c:pt idx="1">
                  <c:v>45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41</c:v>
                </c:pt>
                <c:pt idx="6">
                  <c:v>22</c:v>
                </c:pt>
                <c:pt idx="7">
                  <c:v>55</c:v>
                </c:pt>
                <c:pt idx="8">
                  <c:v>41</c:v>
                </c:pt>
                <c:pt idx="9">
                  <c:v>17</c:v>
                </c:pt>
                <c:pt idx="10">
                  <c:v>55</c:v>
                </c:pt>
                <c:pt idx="11">
                  <c:v>15</c:v>
                </c:pt>
                <c:pt idx="12">
                  <c:v>58</c:v>
                </c:pt>
                <c:pt idx="13">
                  <c:v>21</c:v>
                </c:pt>
                <c:pt idx="14">
                  <c:v>32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86-4490-B0F1-6DC747D59C92}"/>
            </c:ext>
          </c:extLst>
        </c:ser>
        <c:ser>
          <c:idx val="3"/>
          <c:order val="3"/>
          <c:tx>
            <c:strRef>
              <c:f>'Soybean - Share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'Soybean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Share Rent'!$E$16:$E$31</c:f>
              <c:numCache>
                <c:formatCode>"$"#,##0.00</c:formatCode>
                <c:ptCount val="16"/>
                <c:pt idx="0">
                  <c:v>73</c:v>
                </c:pt>
                <c:pt idx="1">
                  <c:v>52</c:v>
                </c:pt>
                <c:pt idx="2">
                  <c:v>12</c:v>
                </c:pt>
                <c:pt idx="3">
                  <c:v>0</c:v>
                </c:pt>
                <c:pt idx="4">
                  <c:v>0</c:v>
                </c:pt>
                <c:pt idx="5">
                  <c:v>45</c:v>
                </c:pt>
                <c:pt idx="6">
                  <c:v>34</c:v>
                </c:pt>
                <c:pt idx="7">
                  <c:v>55</c:v>
                </c:pt>
                <c:pt idx="8">
                  <c:v>41</c:v>
                </c:pt>
                <c:pt idx="9">
                  <c:v>17</c:v>
                </c:pt>
                <c:pt idx="10">
                  <c:v>55</c:v>
                </c:pt>
                <c:pt idx="11">
                  <c:v>15</c:v>
                </c:pt>
                <c:pt idx="12">
                  <c:v>58</c:v>
                </c:pt>
                <c:pt idx="13">
                  <c:v>21</c:v>
                </c:pt>
                <c:pt idx="14">
                  <c:v>32</c:v>
                </c:pt>
                <c:pt idx="15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086-4490-B0F1-6DC747D59C92}"/>
            </c:ext>
          </c:extLst>
        </c:ser>
        <c:ser>
          <c:idx val="4"/>
          <c:order val="4"/>
          <c:tx>
            <c:strRef>
              <c:f>'Soybean - Share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'Soybean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'Soybean - Share Rent'!$F$16:$F$31</c:f>
              <c:numCache>
                <c:formatCode>"$"#,##0.00</c:formatCode>
                <c:ptCount val="16"/>
                <c:pt idx="0">
                  <c:v>48</c:v>
                </c:pt>
                <c:pt idx="1">
                  <c:v>37</c:v>
                </c:pt>
                <c:pt idx="2">
                  <c:v>11</c:v>
                </c:pt>
                <c:pt idx="3">
                  <c:v>0</c:v>
                </c:pt>
                <c:pt idx="4">
                  <c:v>0</c:v>
                </c:pt>
                <c:pt idx="5">
                  <c:v>33</c:v>
                </c:pt>
                <c:pt idx="6">
                  <c:v>29</c:v>
                </c:pt>
                <c:pt idx="7">
                  <c:v>64</c:v>
                </c:pt>
                <c:pt idx="8">
                  <c:v>45</c:v>
                </c:pt>
                <c:pt idx="9">
                  <c:v>17</c:v>
                </c:pt>
                <c:pt idx="10">
                  <c:v>45</c:v>
                </c:pt>
                <c:pt idx="11">
                  <c:v>13</c:v>
                </c:pt>
                <c:pt idx="12">
                  <c:v>70</c:v>
                </c:pt>
                <c:pt idx="13">
                  <c:v>19</c:v>
                </c:pt>
                <c:pt idx="14">
                  <c:v>29</c:v>
                </c:pt>
                <c:pt idx="15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086-4490-B0F1-6DC747D59C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8101280"/>
        <c:axId val="888106200"/>
      </c:barChart>
      <c:catAx>
        <c:axId val="88810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106200"/>
        <c:crosses val="autoZero"/>
        <c:auto val="1"/>
        <c:lblAlgn val="ctr"/>
        <c:lblOffset val="100"/>
        <c:noMultiLvlLbl val="0"/>
      </c:catAx>
      <c:valAx>
        <c:axId val="888106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101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Share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'Soybean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Share Rent'!$B$35:$F$35</c:f>
              <c:numCache>
                <c:formatCode>"$"#,##0.00</c:formatCode>
                <c:ptCount val="5"/>
                <c:pt idx="0">
                  <c:v>86.12</c:v>
                </c:pt>
                <c:pt idx="1">
                  <c:v>109</c:v>
                </c:pt>
                <c:pt idx="2">
                  <c:v>60.600000000000023</c:v>
                </c:pt>
                <c:pt idx="3">
                  <c:v>129</c:v>
                </c:pt>
                <c:pt idx="4">
                  <c:v>272.39999999999998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CA-4243-9B38-DB1E21B11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2389912"/>
        <c:axId val="972393520"/>
      </c:barChart>
      <c:lineChart>
        <c:grouping val="standard"/>
        <c:varyColors val="0"/>
        <c:ser>
          <c:idx val="1"/>
          <c:order val="1"/>
          <c:tx>
            <c:strRef>
              <c:f>'Soybean - Share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'Soybean - Share Rent'!$B$37:$F$37</c:f>
              <c:numCache>
                <c:formatCode>0.00%</c:formatCode>
                <c:ptCount val="5"/>
                <c:pt idx="0">
                  <c:v>0.18600431965442765</c:v>
                </c:pt>
                <c:pt idx="1">
                  <c:v>0.24222222222222223</c:v>
                </c:pt>
                <c:pt idx="2">
                  <c:v>0.12095808383233538</c:v>
                </c:pt>
                <c:pt idx="3">
                  <c:v>0.24760076775431861</c:v>
                </c:pt>
                <c:pt idx="4">
                  <c:v>0.58454935622317594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ACA-4243-9B38-DB1E21B113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396144"/>
        <c:axId val="972394832"/>
      </c:lineChart>
      <c:catAx>
        <c:axId val="972389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93520"/>
        <c:crosses val="autoZero"/>
        <c:auto val="1"/>
        <c:lblAlgn val="ctr"/>
        <c:lblOffset val="100"/>
        <c:noMultiLvlLbl val="0"/>
      </c:catAx>
      <c:valAx>
        <c:axId val="972393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89912"/>
        <c:crosses val="autoZero"/>
        <c:crossBetween val="between"/>
      </c:valAx>
      <c:valAx>
        <c:axId val="97239483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96144"/>
        <c:crosses val="max"/>
        <c:crossBetween val="between"/>
      </c:valAx>
      <c:catAx>
        <c:axId val="972396144"/>
        <c:scaling>
          <c:orientation val="minMax"/>
        </c:scaling>
        <c:delete val="1"/>
        <c:axPos val="b"/>
        <c:majorTickMark val="none"/>
        <c:minorTickMark val="none"/>
        <c:tickLblPos val="nextTo"/>
        <c:crossAx val="97239483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'Soybean - Share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'Soybean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Share Rent'!$B$44:$F$44</c:f>
              <c:numCache>
                <c:formatCode>0.0</c:formatCode>
                <c:ptCount val="5"/>
                <c:pt idx="0">
                  <c:v>43.844696969696969</c:v>
                </c:pt>
                <c:pt idx="1">
                  <c:v>41.860465116279073</c:v>
                </c:pt>
                <c:pt idx="2">
                  <c:v>46.388888888888886</c:v>
                </c:pt>
                <c:pt idx="3">
                  <c:v>41.68</c:v>
                </c:pt>
                <c:pt idx="4">
                  <c:v>32.816901408450704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38-4078-B0E4-3B026739D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2365968"/>
        <c:axId val="972359080"/>
      </c:barChart>
      <c:lineChart>
        <c:grouping val="standard"/>
        <c:varyColors val="0"/>
        <c:ser>
          <c:idx val="1"/>
          <c:order val="1"/>
          <c:tx>
            <c:strRef>
              <c:f>'Soybean - Share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'Soybean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'Soybean - Share Rent'!$B$47:$F$47</c:f>
              <c:numCache>
                <c:formatCode>"$"#,##0.00</c:formatCode>
                <c:ptCount val="5"/>
                <c:pt idx="0">
                  <c:v>7.1230769230769226</c:v>
                </c:pt>
                <c:pt idx="1">
                  <c:v>6.9230769230769234</c:v>
                </c:pt>
                <c:pt idx="2">
                  <c:v>7.7076923076923078</c:v>
                </c:pt>
                <c:pt idx="3">
                  <c:v>8.0153846153846153</c:v>
                </c:pt>
                <c:pt idx="4">
                  <c:v>7.1692307692307695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C38-4078-B0E4-3B026739D1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9612600"/>
        <c:axId val="679609648"/>
      </c:lineChart>
      <c:catAx>
        <c:axId val="972365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59080"/>
        <c:crosses val="autoZero"/>
        <c:auto val="1"/>
        <c:lblAlgn val="ctr"/>
        <c:lblOffset val="100"/>
        <c:noMultiLvlLbl val="0"/>
      </c:catAx>
      <c:valAx>
        <c:axId val="97235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365968"/>
        <c:crosses val="autoZero"/>
        <c:crossBetween val="between"/>
      </c:valAx>
      <c:valAx>
        <c:axId val="67960964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12600"/>
        <c:crosses val="max"/>
        <c:crossBetween val="between"/>
      </c:valAx>
      <c:catAx>
        <c:axId val="6796126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6796096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Cash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'Rice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'Rice - Cash Rent'!$B$35:$F$35</c:f>
              <c:numCache>
                <c:formatCode>"$"#,##0.00</c:formatCode>
                <c:ptCount val="5"/>
                <c:pt idx="0">
                  <c:v>-61.699999999999932</c:v>
                </c:pt>
                <c:pt idx="1">
                  <c:v>146.5</c:v>
                </c:pt>
                <c:pt idx="2">
                  <c:v>174.38</c:v>
                </c:pt>
                <c:pt idx="3">
                  <c:v>188</c:v>
                </c:pt>
                <c:pt idx="4">
                  <c:v>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26-4794-8BD8-50F9BF3E3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857512"/>
        <c:axId val="976862432"/>
      </c:barChart>
      <c:lineChart>
        <c:grouping val="standard"/>
        <c:varyColors val="0"/>
        <c:ser>
          <c:idx val="1"/>
          <c:order val="1"/>
          <c:tx>
            <c:strRef>
              <c:f>'Rice - Cash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'Rice - Cash Rent'!$B$37:$F$37</c:f>
              <c:numCache>
                <c:formatCode>0.00%</c:formatCode>
                <c:ptCount val="5"/>
                <c:pt idx="0">
                  <c:v>-7.7028714107365712E-2</c:v>
                </c:pt>
                <c:pt idx="1">
                  <c:v>0.19507323568575233</c:v>
                </c:pt>
                <c:pt idx="2">
                  <c:v>0.23545137857470766</c:v>
                </c:pt>
                <c:pt idx="3">
                  <c:v>0.23499999999999999</c:v>
                </c:pt>
                <c:pt idx="4">
                  <c:v>0.56992481203007517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C26-4794-8BD8-50F9BF3E33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865712"/>
        <c:axId val="976861448"/>
      </c:lineChart>
      <c:catAx>
        <c:axId val="976857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62432"/>
        <c:crosses val="autoZero"/>
        <c:auto val="1"/>
        <c:lblAlgn val="ctr"/>
        <c:lblOffset val="100"/>
        <c:noMultiLvlLbl val="0"/>
      </c:catAx>
      <c:valAx>
        <c:axId val="9768624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57512"/>
        <c:crosses val="autoZero"/>
        <c:crossBetween val="between"/>
      </c:valAx>
      <c:valAx>
        <c:axId val="97686144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65712"/>
        <c:crosses val="max"/>
        <c:crossBetween val="between"/>
      </c:valAx>
      <c:catAx>
        <c:axId val="976865712"/>
        <c:scaling>
          <c:orientation val="minMax"/>
        </c:scaling>
        <c:delete val="1"/>
        <c:axPos val="b"/>
        <c:majorTickMark val="none"/>
        <c:minorTickMark val="none"/>
        <c:tickLblPos val="nextTo"/>
        <c:crossAx val="97686144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'Corn - Cash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'Corn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'Corn - Cash Rent'!$B$44:$F$44</c:f>
              <c:numCache>
                <c:formatCode>0.0</c:formatCode>
                <c:ptCount val="5"/>
                <c:pt idx="0">
                  <c:v>166.43990929705214</c:v>
                </c:pt>
                <c:pt idx="1">
                  <c:v>165.36585365853659</c:v>
                </c:pt>
                <c:pt idx="2">
                  <c:v>150.23809523809524</c:v>
                </c:pt>
                <c:pt idx="3">
                  <c:v>150.96774193548387</c:v>
                </c:pt>
                <c:pt idx="4">
                  <c:v>95.565749235474001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9C-4467-A805-4372A266A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4935392"/>
        <c:axId val="1404935808"/>
      </c:barChart>
      <c:lineChart>
        <c:grouping val="standard"/>
        <c:varyColors val="0"/>
        <c:ser>
          <c:idx val="1"/>
          <c:order val="1"/>
          <c:tx>
            <c:strRef>
              <c:f>'Corn - Cash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'Corn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'Corn - Cash Rent'!$B$47:$F$47</c:f>
              <c:numCache>
                <c:formatCode>"$"#,##0.00</c:formatCode>
                <c:ptCount val="5"/>
                <c:pt idx="0">
                  <c:v>4.0777777777777775</c:v>
                </c:pt>
                <c:pt idx="1">
                  <c:v>3.7666666666666666</c:v>
                </c:pt>
                <c:pt idx="2">
                  <c:v>3.5055555555555555</c:v>
                </c:pt>
                <c:pt idx="3">
                  <c:v>3.9</c:v>
                </c:pt>
                <c:pt idx="4">
                  <c:v>3.4722222222222223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9C-4467-A805-4372A266AD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63356144"/>
        <c:axId val="1573185952"/>
      </c:lineChart>
      <c:catAx>
        <c:axId val="1404935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935808"/>
        <c:crosses val="autoZero"/>
        <c:auto val="1"/>
        <c:lblAlgn val="ctr"/>
        <c:lblOffset val="100"/>
        <c:noMultiLvlLbl val="0"/>
      </c:catAx>
      <c:valAx>
        <c:axId val="1404935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</a:t>
                </a:r>
                <a:r>
                  <a:rPr lang="en-US" baseline="0"/>
                  <a:t> Yield Needed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04935392"/>
        <c:crosses val="autoZero"/>
        <c:crossBetween val="between"/>
      </c:valAx>
      <c:valAx>
        <c:axId val="15731859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</a:t>
                </a:r>
                <a:r>
                  <a:rPr lang="en-US" baseline="0"/>
                  <a:t> Price Needed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3356144"/>
        <c:crosses val="max"/>
        <c:crossBetween val="between"/>
      </c:valAx>
      <c:catAx>
        <c:axId val="156335614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73185952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Cash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'Rice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'Rice - Cash Rent'!$B$44:$F$44</c:f>
              <c:numCache>
                <c:formatCode>0.0</c:formatCode>
                <c:ptCount val="5"/>
                <c:pt idx="0">
                  <c:v>66.80567139282735</c:v>
                </c:pt>
                <c:pt idx="1">
                  <c:v>52.701754385964911</c:v>
                </c:pt>
                <c:pt idx="2">
                  <c:v>51.077241379310344</c:v>
                </c:pt>
                <c:pt idx="3">
                  <c:v>50.314465408805027</c:v>
                </c:pt>
                <c:pt idx="4">
                  <c:v>39.820359281437128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0-4FC9-B129-DAA0914A8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2403360"/>
        <c:axId val="972403688"/>
      </c:barChart>
      <c:lineChart>
        <c:grouping val="standard"/>
        <c:varyColors val="0"/>
        <c:ser>
          <c:idx val="1"/>
          <c:order val="1"/>
          <c:tx>
            <c:strRef>
              <c:f>'Rice - Cash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'Rice - Cash Rent'!$B$47:$F$47</c:f>
              <c:numCache>
                <c:formatCode>"$"#,##0.00</c:formatCode>
                <c:ptCount val="5"/>
                <c:pt idx="0">
                  <c:v>11.442857142857143</c:v>
                </c:pt>
                <c:pt idx="1">
                  <c:v>10.728571428571428</c:v>
                </c:pt>
                <c:pt idx="2">
                  <c:v>10.580285714285715</c:v>
                </c:pt>
                <c:pt idx="3">
                  <c:v>11.428571428571429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1E0-4FC9-B129-DAA0914A84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77534248"/>
        <c:axId val="677537200"/>
      </c:lineChart>
      <c:catAx>
        <c:axId val="9724033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03688"/>
        <c:crosses val="autoZero"/>
        <c:auto val="1"/>
        <c:lblAlgn val="ctr"/>
        <c:lblOffset val="100"/>
        <c:noMultiLvlLbl val="0"/>
      </c:catAx>
      <c:valAx>
        <c:axId val="97240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03360"/>
        <c:crosses val="autoZero"/>
        <c:crossBetween val="between"/>
      </c:valAx>
      <c:valAx>
        <c:axId val="67753720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534248"/>
        <c:crosses val="max"/>
        <c:crossBetween val="between"/>
      </c:valAx>
      <c:catAx>
        <c:axId val="677534248"/>
        <c:scaling>
          <c:orientation val="minMax"/>
        </c:scaling>
        <c:delete val="1"/>
        <c:axPos val="b"/>
        <c:majorTickMark val="out"/>
        <c:minorTickMark val="none"/>
        <c:tickLblPos val="nextTo"/>
        <c:crossAx val="67753720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Historical Rice Variable Production Costs/ac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Cash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'Rice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Cash Rent'!$B$16:$B$31</c:f>
              <c:numCache>
                <c:formatCode>"$"#,##0.00</c:formatCode>
                <c:ptCount val="16"/>
                <c:pt idx="0">
                  <c:v>95</c:v>
                </c:pt>
                <c:pt idx="1">
                  <c:v>128</c:v>
                </c:pt>
                <c:pt idx="2">
                  <c:v>12</c:v>
                </c:pt>
                <c:pt idx="3">
                  <c:v>70</c:v>
                </c:pt>
                <c:pt idx="4">
                  <c:v>103</c:v>
                </c:pt>
                <c:pt idx="5">
                  <c:v>42</c:v>
                </c:pt>
                <c:pt idx="6">
                  <c:v>27</c:v>
                </c:pt>
                <c:pt idx="7">
                  <c:v>17</c:v>
                </c:pt>
                <c:pt idx="8">
                  <c:v>48</c:v>
                </c:pt>
                <c:pt idx="9">
                  <c:v>23</c:v>
                </c:pt>
                <c:pt idx="10">
                  <c:v>6</c:v>
                </c:pt>
                <c:pt idx="11">
                  <c:v>20</c:v>
                </c:pt>
                <c:pt idx="12">
                  <c:v>105</c:v>
                </c:pt>
                <c:pt idx="13">
                  <c:v>31</c:v>
                </c:pt>
                <c:pt idx="14">
                  <c:v>51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4D9-4A78-A0C4-071A746601EE}"/>
            </c:ext>
          </c:extLst>
        </c:ser>
        <c:ser>
          <c:idx val="1"/>
          <c:order val="1"/>
          <c:tx>
            <c:strRef>
              <c:f>'Rice - Cash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'Rice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Cash Rent'!$C$16:$C$31</c:f>
              <c:numCache>
                <c:formatCode>"$"#,##0.00</c:formatCode>
                <c:ptCount val="16"/>
                <c:pt idx="0">
                  <c:v>95</c:v>
                </c:pt>
                <c:pt idx="1">
                  <c:v>127</c:v>
                </c:pt>
                <c:pt idx="2">
                  <c:v>12</c:v>
                </c:pt>
                <c:pt idx="3">
                  <c:v>70</c:v>
                </c:pt>
                <c:pt idx="4">
                  <c:v>68</c:v>
                </c:pt>
                <c:pt idx="5">
                  <c:v>32</c:v>
                </c:pt>
                <c:pt idx="6">
                  <c:v>23</c:v>
                </c:pt>
                <c:pt idx="7">
                  <c:v>17</c:v>
                </c:pt>
                <c:pt idx="8">
                  <c:v>48</c:v>
                </c:pt>
                <c:pt idx="9">
                  <c:v>23</c:v>
                </c:pt>
                <c:pt idx="10">
                  <c:v>6</c:v>
                </c:pt>
                <c:pt idx="11">
                  <c:v>20</c:v>
                </c:pt>
                <c:pt idx="12">
                  <c:v>105</c:v>
                </c:pt>
                <c:pt idx="13">
                  <c:v>31</c:v>
                </c:pt>
                <c:pt idx="14">
                  <c:v>51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D9-4A78-A0C4-071A746601EE}"/>
            </c:ext>
          </c:extLst>
        </c:ser>
        <c:ser>
          <c:idx val="2"/>
          <c:order val="2"/>
          <c:tx>
            <c:strRef>
              <c:f>'Rice - Cash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'Rice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Cash Rent'!$D$16:$D$31</c:f>
              <c:numCache>
                <c:formatCode>"$"#,##0.00</c:formatCode>
                <c:ptCount val="16"/>
                <c:pt idx="0">
                  <c:v>70</c:v>
                </c:pt>
                <c:pt idx="1">
                  <c:v>158</c:v>
                </c:pt>
                <c:pt idx="2">
                  <c:v>12</c:v>
                </c:pt>
                <c:pt idx="3">
                  <c:v>70</c:v>
                </c:pt>
                <c:pt idx="4">
                  <c:v>78</c:v>
                </c:pt>
                <c:pt idx="5">
                  <c:v>33</c:v>
                </c:pt>
                <c:pt idx="6">
                  <c:v>26</c:v>
                </c:pt>
                <c:pt idx="7">
                  <c:v>67</c:v>
                </c:pt>
                <c:pt idx="8">
                  <c:v>41</c:v>
                </c:pt>
                <c:pt idx="9">
                  <c:v>21</c:v>
                </c:pt>
                <c:pt idx="10">
                  <c:v>6</c:v>
                </c:pt>
                <c:pt idx="11">
                  <c:v>18</c:v>
                </c:pt>
                <c:pt idx="12">
                  <c:v>86</c:v>
                </c:pt>
                <c:pt idx="13">
                  <c:v>29</c:v>
                </c:pt>
                <c:pt idx="14">
                  <c:v>1</c:v>
                </c:pt>
                <c:pt idx="15">
                  <c:v>24.62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D9-4A78-A0C4-071A746601EE}"/>
            </c:ext>
          </c:extLst>
        </c:ser>
        <c:ser>
          <c:idx val="3"/>
          <c:order val="3"/>
          <c:tx>
            <c:strRef>
              <c:f>'Rice - Cash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'Rice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Cash Rent'!$E$16:$E$31</c:f>
              <c:numCache>
                <c:formatCode>"$"#,##0.00</c:formatCode>
                <c:ptCount val="16"/>
                <c:pt idx="0">
                  <c:v>70</c:v>
                </c:pt>
                <c:pt idx="1">
                  <c:v>181</c:v>
                </c:pt>
                <c:pt idx="2">
                  <c:v>12</c:v>
                </c:pt>
                <c:pt idx="3">
                  <c:v>70</c:v>
                </c:pt>
                <c:pt idx="4">
                  <c:v>101</c:v>
                </c:pt>
                <c:pt idx="5">
                  <c:v>36</c:v>
                </c:pt>
                <c:pt idx="6">
                  <c:v>40</c:v>
                </c:pt>
                <c:pt idx="7">
                  <c:v>67</c:v>
                </c:pt>
                <c:pt idx="8">
                  <c:v>41</c:v>
                </c:pt>
                <c:pt idx="9">
                  <c:v>21</c:v>
                </c:pt>
                <c:pt idx="10">
                  <c:v>6</c:v>
                </c:pt>
                <c:pt idx="11">
                  <c:v>18</c:v>
                </c:pt>
                <c:pt idx="12">
                  <c:v>86</c:v>
                </c:pt>
                <c:pt idx="13">
                  <c:v>29</c:v>
                </c:pt>
                <c:pt idx="14">
                  <c:v>1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D9-4A78-A0C4-071A746601EE}"/>
            </c:ext>
          </c:extLst>
        </c:ser>
        <c:ser>
          <c:idx val="4"/>
          <c:order val="4"/>
          <c:tx>
            <c:strRef>
              <c:f>'Rice - Cash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'Rice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Cash Rent'!$F$16:$F$31</c:f>
              <c:numCache>
                <c:formatCode>"$"#,##0.00</c:formatCode>
                <c:ptCount val="16"/>
                <c:pt idx="0">
                  <c:v>70</c:v>
                </c:pt>
                <c:pt idx="1">
                  <c:v>129</c:v>
                </c:pt>
                <c:pt idx="2">
                  <c:v>12</c:v>
                </c:pt>
                <c:pt idx="3">
                  <c:v>70</c:v>
                </c:pt>
                <c:pt idx="4">
                  <c:v>99</c:v>
                </c:pt>
                <c:pt idx="5">
                  <c:v>26</c:v>
                </c:pt>
                <c:pt idx="6">
                  <c:v>35</c:v>
                </c:pt>
                <c:pt idx="7">
                  <c:v>27</c:v>
                </c:pt>
                <c:pt idx="8">
                  <c:v>30</c:v>
                </c:pt>
                <c:pt idx="9">
                  <c:v>21</c:v>
                </c:pt>
                <c:pt idx="10">
                  <c:v>6</c:v>
                </c:pt>
                <c:pt idx="11">
                  <c:v>16</c:v>
                </c:pt>
                <c:pt idx="12">
                  <c:v>87</c:v>
                </c:pt>
                <c:pt idx="13">
                  <c:v>27</c:v>
                </c:pt>
                <c:pt idx="14">
                  <c:v>1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D9-4A78-A0C4-071A74660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9413216"/>
        <c:axId val="1054713808"/>
      </c:barChart>
      <c:catAx>
        <c:axId val="43941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54713808"/>
        <c:crosses val="autoZero"/>
        <c:auto val="1"/>
        <c:lblAlgn val="ctr"/>
        <c:lblOffset val="100"/>
        <c:noMultiLvlLbl val="0"/>
      </c:catAx>
      <c:valAx>
        <c:axId val="1054713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941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Historical Rice Variable Production Costs/ac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Share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'Rice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Share Rent'!$B$16:$B$31</c:f>
              <c:numCache>
                <c:formatCode>"$"#,##0.00</c:formatCode>
                <c:ptCount val="16"/>
                <c:pt idx="0">
                  <c:v>95</c:v>
                </c:pt>
                <c:pt idx="1">
                  <c:v>128</c:v>
                </c:pt>
                <c:pt idx="2">
                  <c:v>12</c:v>
                </c:pt>
                <c:pt idx="3">
                  <c:v>70</c:v>
                </c:pt>
                <c:pt idx="4">
                  <c:v>103</c:v>
                </c:pt>
                <c:pt idx="5">
                  <c:v>42</c:v>
                </c:pt>
                <c:pt idx="6">
                  <c:v>27</c:v>
                </c:pt>
                <c:pt idx="7">
                  <c:v>17</c:v>
                </c:pt>
                <c:pt idx="8">
                  <c:v>48</c:v>
                </c:pt>
                <c:pt idx="9">
                  <c:v>23</c:v>
                </c:pt>
                <c:pt idx="10">
                  <c:v>6</c:v>
                </c:pt>
                <c:pt idx="11">
                  <c:v>20</c:v>
                </c:pt>
                <c:pt idx="12">
                  <c:v>105</c:v>
                </c:pt>
                <c:pt idx="13">
                  <c:v>31</c:v>
                </c:pt>
                <c:pt idx="14">
                  <c:v>51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3B-4793-B70E-92133793DCB9}"/>
            </c:ext>
          </c:extLst>
        </c:ser>
        <c:ser>
          <c:idx val="1"/>
          <c:order val="1"/>
          <c:tx>
            <c:strRef>
              <c:f>'Rice - Share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'Rice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Share Rent'!$C$16:$C$31</c:f>
              <c:numCache>
                <c:formatCode>"$"#,##0.00</c:formatCode>
                <c:ptCount val="16"/>
                <c:pt idx="0">
                  <c:v>95</c:v>
                </c:pt>
                <c:pt idx="1">
                  <c:v>127</c:v>
                </c:pt>
                <c:pt idx="2">
                  <c:v>12</c:v>
                </c:pt>
                <c:pt idx="3">
                  <c:v>70</c:v>
                </c:pt>
                <c:pt idx="4">
                  <c:v>68</c:v>
                </c:pt>
                <c:pt idx="5">
                  <c:v>32</c:v>
                </c:pt>
                <c:pt idx="6">
                  <c:v>23</c:v>
                </c:pt>
                <c:pt idx="7">
                  <c:v>17</c:v>
                </c:pt>
                <c:pt idx="8">
                  <c:v>48</c:v>
                </c:pt>
                <c:pt idx="9">
                  <c:v>23</c:v>
                </c:pt>
                <c:pt idx="10">
                  <c:v>6</c:v>
                </c:pt>
                <c:pt idx="11">
                  <c:v>20</c:v>
                </c:pt>
                <c:pt idx="12">
                  <c:v>105</c:v>
                </c:pt>
                <c:pt idx="13">
                  <c:v>31</c:v>
                </c:pt>
                <c:pt idx="14">
                  <c:v>51</c:v>
                </c:pt>
                <c:pt idx="15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3B-4793-B70E-92133793DCB9}"/>
            </c:ext>
          </c:extLst>
        </c:ser>
        <c:ser>
          <c:idx val="2"/>
          <c:order val="2"/>
          <c:tx>
            <c:strRef>
              <c:f>'Rice - Share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'Rice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Share Rent'!$D$16:$D$31</c:f>
              <c:numCache>
                <c:formatCode>"$"#,##0.00</c:formatCode>
                <c:ptCount val="16"/>
                <c:pt idx="0">
                  <c:v>70</c:v>
                </c:pt>
                <c:pt idx="1">
                  <c:v>158</c:v>
                </c:pt>
                <c:pt idx="2">
                  <c:v>12</c:v>
                </c:pt>
                <c:pt idx="3">
                  <c:v>70</c:v>
                </c:pt>
                <c:pt idx="4">
                  <c:v>78</c:v>
                </c:pt>
                <c:pt idx="5">
                  <c:v>33</c:v>
                </c:pt>
                <c:pt idx="6">
                  <c:v>26</c:v>
                </c:pt>
                <c:pt idx="7">
                  <c:v>67</c:v>
                </c:pt>
                <c:pt idx="8">
                  <c:v>41</c:v>
                </c:pt>
                <c:pt idx="9">
                  <c:v>21</c:v>
                </c:pt>
                <c:pt idx="10">
                  <c:v>6</c:v>
                </c:pt>
                <c:pt idx="11">
                  <c:v>18</c:v>
                </c:pt>
                <c:pt idx="12">
                  <c:v>86</c:v>
                </c:pt>
                <c:pt idx="13">
                  <c:v>29</c:v>
                </c:pt>
                <c:pt idx="14">
                  <c:v>1</c:v>
                </c:pt>
                <c:pt idx="15">
                  <c:v>24.62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3B-4793-B70E-92133793DCB9}"/>
            </c:ext>
          </c:extLst>
        </c:ser>
        <c:ser>
          <c:idx val="3"/>
          <c:order val="3"/>
          <c:tx>
            <c:strRef>
              <c:f>'Rice - Share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'Rice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Share Rent'!$E$16:$E$31</c:f>
              <c:numCache>
                <c:formatCode>"$"#,##0.00</c:formatCode>
                <c:ptCount val="16"/>
                <c:pt idx="0">
                  <c:v>70</c:v>
                </c:pt>
                <c:pt idx="1">
                  <c:v>181</c:v>
                </c:pt>
                <c:pt idx="2">
                  <c:v>12</c:v>
                </c:pt>
                <c:pt idx="3">
                  <c:v>70</c:v>
                </c:pt>
                <c:pt idx="4">
                  <c:v>101</c:v>
                </c:pt>
                <c:pt idx="5">
                  <c:v>36</c:v>
                </c:pt>
                <c:pt idx="6">
                  <c:v>40</c:v>
                </c:pt>
                <c:pt idx="7">
                  <c:v>67</c:v>
                </c:pt>
                <c:pt idx="8">
                  <c:v>41</c:v>
                </c:pt>
                <c:pt idx="9">
                  <c:v>21</c:v>
                </c:pt>
                <c:pt idx="10">
                  <c:v>6</c:v>
                </c:pt>
                <c:pt idx="11">
                  <c:v>18</c:v>
                </c:pt>
                <c:pt idx="12">
                  <c:v>86</c:v>
                </c:pt>
                <c:pt idx="13">
                  <c:v>29</c:v>
                </c:pt>
                <c:pt idx="14">
                  <c:v>1</c:v>
                </c:pt>
                <c:pt idx="15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3B-4793-B70E-92133793DCB9}"/>
            </c:ext>
          </c:extLst>
        </c:ser>
        <c:ser>
          <c:idx val="4"/>
          <c:order val="4"/>
          <c:tx>
            <c:strRef>
              <c:f>'Rice - Share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'Rice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'Rice - Share Rent'!$F$16:$F$31</c:f>
              <c:numCache>
                <c:formatCode>"$"#,##0.00</c:formatCode>
                <c:ptCount val="16"/>
                <c:pt idx="0">
                  <c:v>70</c:v>
                </c:pt>
                <c:pt idx="1">
                  <c:v>129</c:v>
                </c:pt>
                <c:pt idx="2">
                  <c:v>12</c:v>
                </c:pt>
                <c:pt idx="3">
                  <c:v>70</c:v>
                </c:pt>
                <c:pt idx="4">
                  <c:v>99</c:v>
                </c:pt>
                <c:pt idx="5">
                  <c:v>26</c:v>
                </c:pt>
                <c:pt idx="6">
                  <c:v>35</c:v>
                </c:pt>
                <c:pt idx="7">
                  <c:v>27</c:v>
                </c:pt>
                <c:pt idx="8">
                  <c:v>30</c:v>
                </c:pt>
                <c:pt idx="9">
                  <c:v>21</c:v>
                </c:pt>
                <c:pt idx="10">
                  <c:v>6</c:v>
                </c:pt>
                <c:pt idx="11">
                  <c:v>16</c:v>
                </c:pt>
                <c:pt idx="12">
                  <c:v>87</c:v>
                </c:pt>
                <c:pt idx="13">
                  <c:v>27</c:v>
                </c:pt>
                <c:pt idx="14">
                  <c:v>1</c:v>
                </c:pt>
                <c:pt idx="15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63B-4793-B70E-92133793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5317592"/>
        <c:axId val="955320544"/>
      </c:barChart>
      <c:catAx>
        <c:axId val="955317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20544"/>
        <c:crosses val="autoZero"/>
        <c:auto val="1"/>
        <c:lblAlgn val="ctr"/>
        <c:lblOffset val="100"/>
        <c:noMultiLvlLbl val="0"/>
      </c:catAx>
      <c:valAx>
        <c:axId val="95532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17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</a:t>
            </a:r>
            <a:r>
              <a:rPr lang="en-US" baseline="0"/>
              <a:t> and ROI Analysis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Share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'Rice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'Rice - Share Rent'!$B$35:$F$35</c:f>
              <c:numCache>
                <c:formatCode>"$"#,##0.00</c:formatCode>
                <c:ptCount val="5"/>
                <c:pt idx="0">
                  <c:v>-129.55999999999995</c:v>
                </c:pt>
                <c:pt idx="1">
                  <c:v>47</c:v>
                </c:pt>
                <c:pt idx="2">
                  <c:v>71.38</c:v>
                </c:pt>
                <c:pt idx="3">
                  <c:v>90.399999999999977</c:v>
                </c:pt>
                <c:pt idx="4">
                  <c:v>270.19999999999993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17-478E-A22D-685439041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82765848"/>
        <c:axId val="982762896"/>
      </c:barChart>
      <c:lineChart>
        <c:grouping val="standard"/>
        <c:varyColors val="0"/>
        <c:ser>
          <c:idx val="1"/>
          <c:order val="1"/>
          <c:tx>
            <c:strRef>
              <c:f>'Rice - Share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'Rice - Share Rent'!$B$37:$F$37</c:f>
              <c:numCache>
                <c:formatCode>0.00%</c:formatCode>
                <c:ptCount val="5"/>
                <c:pt idx="0">
                  <c:v>-0.16174781523096124</c:v>
                </c:pt>
                <c:pt idx="1">
                  <c:v>6.2583222370173108E-2</c:v>
                </c:pt>
                <c:pt idx="2">
                  <c:v>9.637870972968593E-2</c:v>
                </c:pt>
                <c:pt idx="3">
                  <c:v>0.11299999999999998</c:v>
                </c:pt>
                <c:pt idx="4">
                  <c:v>0.40631578947368413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17-478E-A22D-685439041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82763552"/>
        <c:axId val="982767160"/>
      </c:lineChart>
      <c:catAx>
        <c:axId val="982765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762896"/>
        <c:crosses val="autoZero"/>
        <c:auto val="1"/>
        <c:lblAlgn val="ctr"/>
        <c:lblOffset val="100"/>
        <c:noMultiLvlLbl val="0"/>
      </c:catAx>
      <c:valAx>
        <c:axId val="98276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765848"/>
        <c:crosses val="autoZero"/>
        <c:crossBetween val="between"/>
      </c:valAx>
      <c:valAx>
        <c:axId val="98276716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82763552"/>
        <c:crosses val="max"/>
        <c:crossBetween val="between"/>
      </c:valAx>
      <c:catAx>
        <c:axId val="982763552"/>
        <c:scaling>
          <c:orientation val="minMax"/>
        </c:scaling>
        <c:delete val="1"/>
        <c:axPos val="b"/>
        <c:majorTickMark val="none"/>
        <c:minorTickMark val="none"/>
        <c:tickLblPos val="nextTo"/>
        <c:crossAx val="98276716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'Rice - Share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'Rice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'Rice - Share Rent'!$B$44:$F$44</c:f>
              <c:numCache>
                <c:formatCode>0.0</c:formatCode>
                <c:ptCount val="5"/>
                <c:pt idx="0">
                  <c:v>66.80567139282735</c:v>
                </c:pt>
                <c:pt idx="1">
                  <c:v>52.701754385964911</c:v>
                </c:pt>
                <c:pt idx="2">
                  <c:v>51.077241379310344</c:v>
                </c:pt>
                <c:pt idx="3">
                  <c:v>50.314465408805027</c:v>
                </c:pt>
                <c:pt idx="4">
                  <c:v>39.820359281437128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F4-45A7-A31B-FF258D8B7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55330712"/>
        <c:axId val="955330056"/>
      </c:barChart>
      <c:lineChart>
        <c:grouping val="standard"/>
        <c:varyColors val="0"/>
        <c:ser>
          <c:idx val="1"/>
          <c:order val="1"/>
          <c:tx>
            <c:strRef>
              <c:f>'Rice - Share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'Rice - Share Rent'!$B$47:$F$47</c:f>
              <c:numCache>
                <c:formatCode>"$"#,##0.00</c:formatCode>
                <c:ptCount val="5"/>
                <c:pt idx="0">
                  <c:v>11.442857142857143</c:v>
                </c:pt>
                <c:pt idx="1">
                  <c:v>10.728571428571428</c:v>
                </c:pt>
                <c:pt idx="2">
                  <c:v>10.580285714285715</c:v>
                </c:pt>
                <c:pt idx="3">
                  <c:v>11.428571428571429</c:v>
                </c:pt>
                <c:pt idx="4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F4-45A7-A31B-FF258D8B7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08608"/>
        <c:axId val="972406640"/>
      </c:lineChart>
      <c:catAx>
        <c:axId val="955330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30056"/>
        <c:crosses val="autoZero"/>
        <c:auto val="1"/>
        <c:lblAlgn val="ctr"/>
        <c:lblOffset val="100"/>
        <c:noMultiLvlLbl val="0"/>
      </c:catAx>
      <c:valAx>
        <c:axId val="955330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30712"/>
        <c:crosses val="autoZero"/>
        <c:crossBetween val="between"/>
      </c:valAx>
      <c:valAx>
        <c:axId val="972406640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08608"/>
        <c:crosses val="max"/>
        <c:crossBetween val="between"/>
      </c:valAx>
      <c:catAx>
        <c:axId val="972408608"/>
        <c:scaling>
          <c:orientation val="minMax"/>
        </c:scaling>
        <c:delete val="1"/>
        <c:axPos val="b"/>
        <c:majorTickMark val="out"/>
        <c:minorTickMark val="none"/>
        <c:tickLblPos val="nextTo"/>
        <c:crossAx val="972406640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Historical Grain Sorghum Variable Production</a:t>
            </a:r>
            <a:r>
              <a:rPr lang="en-US" sz="1800" baseline="0"/>
              <a:t> Costs/ac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Cash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'Grain Sorghum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Cash Rent'!$B$16:$B$31</c:f>
              <c:numCache>
                <c:formatCode>"$"#,##0.00</c:formatCode>
                <c:ptCount val="16"/>
                <c:pt idx="0">
                  <c:v>44</c:v>
                </c:pt>
                <c:pt idx="1">
                  <c:v>13</c:v>
                </c:pt>
                <c:pt idx="2">
                  <c:v>12</c:v>
                </c:pt>
                <c:pt idx="3">
                  <c:v>0</c:v>
                </c:pt>
                <c:pt idx="4">
                  <c:v>87</c:v>
                </c:pt>
                <c:pt idx="5">
                  <c:v>42</c:v>
                </c:pt>
                <c:pt idx="6">
                  <c:v>18</c:v>
                </c:pt>
                <c:pt idx="7">
                  <c:v>11</c:v>
                </c:pt>
                <c:pt idx="8">
                  <c:v>33</c:v>
                </c:pt>
                <c:pt idx="9">
                  <c:v>35</c:v>
                </c:pt>
                <c:pt idx="10">
                  <c:v>41</c:v>
                </c:pt>
                <c:pt idx="11">
                  <c:v>10</c:v>
                </c:pt>
                <c:pt idx="12">
                  <c:v>15</c:v>
                </c:pt>
                <c:pt idx="13">
                  <c:v>25</c:v>
                </c:pt>
                <c:pt idx="14">
                  <c:v>0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F8-4390-9905-3CBF01CD1626}"/>
            </c:ext>
          </c:extLst>
        </c:ser>
        <c:ser>
          <c:idx val="1"/>
          <c:order val="1"/>
          <c:tx>
            <c:strRef>
              <c:f>'Grain Sorghum - Cash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'Grain Sorghum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Cash Rent'!$C$16:$C$31</c:f>
              <c:numCache>
                <c:formatCode>"$"#,##0.00</c:formatCode>
                <c:ptCount val="16"/>
                <c:pt idx="0">
                  <c:v>44</c:v>
                </c:pt>
                <c:pt idx="1">
                  <c:v>12</c:v>
                </c:pt>
                <c:pt idx="2">
                  <c:v>12</c:v>
                </c:pt>
                <c:pt idx="3">
                  <c:v>0</c:v>
                </c:pt>
                <c:pt idx="4">
                  <c:v>57</c:v>
                </c:pt>
                <c:pt idx="5">
                  <c:v>32</c:v>
                </c:pt>
                <c:pt idx="6">
                  <c:v>15</c:v>
                </c:pt>
                <c:pt idx="7">
                  <c:v>11</c:v>
                </c:pt>
                <c:pt idx="8">
                  <c:v>33</c:v>
                </c:pt>
                <c:pt idx="9">
                  <c:v>35</c:v>
                </c:pt>
                <c:pt idx="10">
                  <c:v>41</c:v>
                </c:pt>
                <c:pt idx="11">
                  <c:v>10</c:v>
                </c:pt>
                <c:pt idx="12">
                  <c:v>15</c:v>
                </c:pt>
                <c:pt idx="13">
                  <c:v>25</c:v>
                </c:pt>
                <c:pt idx="14">
                  <c:v>0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0F8-4390-9905-3CBF01CD1626}"/>
            </c:ext>
          </c:extLst>
        </c:ser>
        <c:ser>
          <c:idx val="2"/>
          <c:order val="2"/>
          <c:tx>
            <c:strRef>
              <c:f>'Grain Sorghum - Cash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'Grain Sorghum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Cash Rent'!$D$16:$D$31</c:f>
              <c:numCache>
                <c:formatCode>"$"#,##0.00</c:formatCode>
                <c:ptCount val="16"/>
                <c:pt idx="0">
                  <c:v>33</c:v>
                </c:pt>
                <c:pt idx="1">
                  <c:v>19</c:v>
                </c:pt>
                <c:pt idx="2">
                  <c:v>12</c:v>
                </c:pt>
                <c:pt idx="3">
                  <c:v>0</c:v>
                </c:pt>
                <c:pt idx="4">
                  <c:v>65</c:v>
                </c:pt>
                <c:pt idx="5">
                  <c:v>30</c:v>
                </c:pt>
                <c:pt idx="6">
                  <c:v>17</c:v>
                </c:pt>
                <c:pt idx="7">
                  <c:v>19</c:v>
                </c:pt>
                <c:pt idx="8">
                  <c:v>45</c:v>
                </c:pt>
                <c:pt idx="9">
                  <c:v>25</c:v>
                </c:pt>
                <c:pt idx="10">
                  <c:v>40</c:v>
                </c:pt>
                <c:pt idx="11">
                  <c:v>9</c:v>
                </c:pt>
                <c:pt idx="12">
                  <c:v>15</c:v>
                </c:pt>
                <c:pt idx="13">
                  <c:v>13</c:v>
                </c:pt>
                <c:pt idx="14">
                  <c:v>0</c:v>
                </c:pt>
                <c:pt idx="1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0F8-4390-9905-3CBF01CD1626}"/>
            </c:ext>
          </c:extLst>
        </c:ser>
        <c:ser>
          <c:idx val="3"/>
          <c:order val="3"/>
          <c:tx>
            <c:strRef>
              <c:f>'Grain Sorghum - Cash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'Grain Sorghum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Cash Rent'!$E$16:$E$31</c:f>
              <c:numCache>
                <c:formatCode>"$"#,##0.00</c:formatCode>
                <c:ptCount val="16"/>
                <c:pt idx="0">
                  <c:v>33</c:v>
                </c:pt>
                <c:pt idx="1">
                  <c:v>19</c:v>
                </c:pt>
                <c:pt idx="2">
                  <c:v>12</c:v>
                </c:pt>
                <c:pt idx="3">
                  <c:v>0</c:v>
                </c:pt>
                <c:pt idx="4">
                  <c:v>86</c:v>
                </c:pt>
                <c:pt idx="5">
                  <c:v>36</c:v>
                </c:pt>
                <c:pt idx="6">
                  <c:v>27</c:v>
                </c:pt>
                <c:pt idx="7">
                  <c:v>41</c:v>
                </c:pt>
                <c:pt idx="8">
                  <c:v>45</c:v>
                </c:pt>
                <c:pt idx="9">
                  <c:v>25</c:v>
                </c:pt>
                <c:pt idx="10">
                  <c:v>40</c:v>
                </c:pt>
                <c:pt idx="11">
                  <c:v>9</c:v>
                </c:pt>
                <c:pt idx="12">
                  <c:v>15</c:v>
                </c:pt>
                <c:pt idx="13">
                  <c:v>13</c:v>
                </c:pt>
                <c:pt idx="14">
                  <c:v>0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0F8-4390-9905-3CBF01CD1626}"/>
            </c:ext>
          </c:extLst>
        </c:ser>
        <c:ser>
          <c:idx val="4"/>
          <c:order val="4"/>
          <c:tx>
            <c:strRef>
              <c:f>'Grain Sorghum - Cash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'Grain Sorghum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Cash Rent'!$F$16:$F$31</c:f>
              <c:numCache>
                <c:formatCode>"$"#,##0.00</c:formatCode>
                <c:ptCount val="16"/>
                <c:pt idx="0">
                  <c:v>33</c:v>
                </c:pt>
                <c:pt idx="1">
                  <c:v>13</c:v>
                </c:pt>
                <c:pt idx="2">
                  <c:v>12</c:v>
                </c:pt>
                <c:pt idx="3">
                  <c:v>0</c:v>
                </c:pt>
                <c:pt idx="4">
                  <c:v>84</c:v>
                </c:pt>
                <c:pt idx="5">
                  <c:v>26</c:v>
                </c:pt>
                <c:pt idx="6">
                  <c:v>23</c:v>
                </c:pt>
                <c:pt idx="7">
                  <c:v>17</c:v>
                </c:pt>
                <c:pt idx="8">
                  <c:v>38</c:v>
                </c:pt>
                <c:pt idx="9">
                  <c:v>25</c:v>
                </c:pt>
                <c:pt idx="10">
                  <c:v>39</c:v>
                </c:pt>
                <c:pt idx="11">
                  <c:v>7</c:v>
                </c:pt>
                <c:pt idx="12">
                  <c:v>23</c:v>
                </c:pt>
                <c:pt idx="13">
                  <c:v>11</c:v>
                </c:pt>
                <c:pt idx="14">
                  <c:v>0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0F8-4390-9905-3CBF01CD16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0366328"/>
        <c:axId val="680360096"/>
      </c:barChart>
      <c:catAx>
        <c:axId val="68036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360096"/>
        <c:crosses val="autoZero"/>
        <c:auto val="1"/>
        <c:lblAlgn val="ctr"/>
        <c:lblOffset val="100"/>
        <c:noMultiLvlLbl val="0"/>
      </c:catAx>
      <c:valAx>
        <c:axId val="680360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0366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Cash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'Grain Sorghum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'Grain Sorghum - Cash Rent'!$B$35:$F$35</c:f>
              <c:numCache>
                <c:formatCode>"$"#,##0.00</c:formatCode>
                <c:ptCount val="5"/>
                <c:pt idx="0">
                  <c:v>-143.69999999999999</c:v>
                </c:pt>
                <c:pt idx="1">
                  <c:v>-60.999999999999943</c:v>
                </c:pt>
                <c:pt idx="2">
                  <c:v>-53</c:v>
                </c:pt>
                <c:pt idx="3">
                  <c:v>-98.999999999999943</c:v>
                </c:pt>
                <c:pt idx="4">
                  <c:v>91.200000000000045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EC-4959-B27E-FC8207CF0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83971472"/>
        <c:axId val="883978032"/>
      </c:barChart>
      <c:lineChart>
        <c:grouping val="standard"/>
        <c:varyColors val="0"/>
        <c:ser>
          <c:idx val="1"/>
          <c:order val="1"/>
          <c:tx>
            <c:strRef>
              <c:f>'Grain Sorghum - Cash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'Grain Sorghum - Cash Rent'!$B$37:$F$37</c:f>
              <c:numCache>
                <c:formatCode>0.00%</c:formatCode>
                <c:ptCount val="5"/>
                <c:pt idx="0">
                  <c:v>-0.35835411471321693</c:v>
                </c:pt>
                <c:pt idx="1">
                  <c:v>-0.17086834733893541</c:v>
                </c:pt>
                <c:pt idx="2">
                  <c:v>-0.14804469273743018</c:v>
                </c:pt>
                <c:pt idx="3">
                  <c:v>-0.23855421686746975</c:v>
                </c:pt>
                <c:pt idx="4">
                  <c:v>0.25474860335195543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EC-4959-B27E-FC8207CF0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75080"/>
        <c:axId val="883977376"/>
      </c:lineChart>
      <c:catAx>
        <c:axId val="88397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78032"/>
        <c:crosses val="autoZero"/>
        <c:auto val="1"/>
        <c:lblAlgn val="ctr"/>
        <c:lblOffset val="100"/>
        <c:noMultiLvlLbl val="0"/>
      </c:catAx>
      <c:valAx>
        <c:axId val="883978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71472"/>
        <c:crosses val="autoZero"/>
        <c:crossBetween val="between"/>
      </c:valAx>
      <c:valAx>
        <c:axId val="88397737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75080"/>
        <c:crosses val="max"/>
        <c:crossBetween val="between"/>
      </c:valAx>
      <c:catAx>
        <c:axId val="883975080"/>
        <c:scaling>
          <c:orientation val="minMax"/>
        </c:scaling>
        <c:delete val="1"/>
        <c:axPos val="b"/>
        <c:majorTickMark val="none"/>
        <c:minorTickMark val="none"/>
        <c:tickLblPos val="nextTo"/>
        <c:crossAx val="88397737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Cash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'Grain Sorghum - Cash Rent'!$B$2:$F$2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'Grain Sorghum - Cash Rent'!$B$44:$F$44</c:f>
              <c:numCache>
                <c:formatCode>0.0</c:formatCode>
                <c:ptCount val="5"/>
                <c:pt idx="0">
                  <c:v>101.00755667506297</c:v>
                </c:pt>
                <c:pt idx="1">
                  <c:v>81.136363636363626</c:v>
                </c:pt>
                <c:pt idx="2">
                  <c:v>79.555555555555557</c:v>
                </c:pt>
                <c:pt idx="3">
                  <c:v>84.693877551020407</c:v>
                </c:pt>
                <c:pt idx="4">
                  <c:v>56.112852664576806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F8-470E-8791-2286E4576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7538184"/>
        <c:axId val="677538840"/>
      </c:barChart>
      <c:lineChart>
        <c:grouping val="standard"/>
        <c:varyColors val="0"/>
        <c:ser>
          <c:idx val="1"/>
          <c:order val="1"/>
          <c:tx>
            <c:strRef>
              <c:f>'Grain Sorghum - Cash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'Grain Sorghum - Cash Rent'!$B$47:$F$47</c:f>
              <c:numCache>
                <c:formatCode>"$"#,##0.00</c:formatCode>
                <c:ptCount val="5"/>
                <c:pt idx="0">
                  <c:v>4.4555555555555557</c:v>
                </c:pt>
                <c:pt idx="1">
                  <c:v>3.9666666666666668</c:v>
                </c:pt>
                <c:pt idx="2">
                  <c:v>3.9777777777777779</c:v>
                </c:pt>
                <c:pt idx="3">
                  <c:v>4.6111111111111107</c:v>
                </c:pt>
                <c:pt idx="4">
                  <c:v>3.9777777777777779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F8-470E-8791-2286E4576B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8110136"/>
        <c:axId val="888106528"/>
      </c:lineChart>
      <c:catAx>
        <c:axId val="677538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538840"/>
        <c:crosses val="autoZero"/>
        <c:auto val="1"/>
        <c:lblAlgn val="ctr"/>
        <c:lblOffset val="100"/>
        <c:noMultiLvlLbl val="0"/>
      </c:catAx>
      <c:valAx>
        <c:axId val="677538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7538184"/>
        <c:crosses val="autoZero"/>
        <c:crossBetween val="between"/>
      </c:valAx>
      <c:valAx>
        <c:axId val="8881065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8110136"/>
        <c:crosses val="max"/>
        <c:crossBetween val="between"/>
      </c:valAx>
      <c:catAx>
        <c:axId val="888110136"/>
        <c:scaling>
          <c:orientation val="minMax"/>
        </c:scaling>
        <c:delete val="1"/>
        <c:axPos val="b"/>
        <c:majorTickMark val="out"/>
        <c:minorTickMark val="none"/>
        <c:tickLblPos val="nextTo"/>
        <c:crossAx val="8881065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Historical Grain Sorghum</a:t>
            </a:r>
            <a:r>
              <a:rPr lang="en-US" sz="1800" baseline="0"/>
              <a:t> Variable Production Costs/ac</a:t>
            </a:r>
            <a:endParaRPr lang="en-US" sz="18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Share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'Grain Sorghum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Share Rent'!$B$16:$B$31</c:f>
              <c:numCache>
                <c:formatCode>"$"#,##0.00</c:formatCode>
                <c:ptCount val="16"/>
                <c:pt idx="0">
                  <c:v>44</c:v>
                </c:pt>
                <c:pt idx="1">
                  <c:v>13</c:v>
                </c:pt>
                <c:pt idx="2">
                  <c:v>12</c:v>
                </c:pt>
                <c:pt idx="3">
                  <c:v>0</c:v>
                </c:pt>
                <c:pt idx="4">
                  <c:v>87</c:v>
                </c:pt>
                <c:pt idx="5">
                  <c:v>42</c:v>
                </c:pt>
                <c:pt idx="6">
                  <c:v>18</c:v>
                </c:pt>
                <c:pt idx="7">
                  <c:v>11</c:v>
                </c:pt>
                <c:pt idx="8">
                  <c:v>33</c:v>
                </c:pt>
                <c:pt idx="9">
                  <c:v>35</c:v>
                </c:pt>
                <c:pt idx="10">
                  <c:v>41</c:v>
                </c:pt>
                <c:pt idx="11">
                  <c:v>10</c:v>
                </c:pt>
                <c:pt idx="12">
                  <c:v>15</c:v>
                </c:pt>
                <c:pt idx="13">
                  <c:v>25</c:v>
                </c:pt>
                <c:pt idx="14">
                  <c:v>0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E9-4B76-B630-8E36DCBFC6F7}"/>
            </c:ext>
          </c:extLst>
        </c:ser>
        <c:ser>
          <c:idx val="1"/>
          <c:order val="1"/>
          <c:tx>
            <c:strRef>
              <c:f>'Grain Sorghum - Share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'Grain Sorghum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Share Rent'!$C$16:$C$31</c:f>
              <c:numCache>
                <c:formatCode>"$"#,##0.00</c:formatCode>
                <c:ptCount val="16"/>
                <c:pt idx="0">
                  <c:v>44</c:v>
                </c:pt>
                <c:pt idx="1">
                  <c:v>12</c:v>
                </c:pt>
                <c:pt idx="2">
                  <c:v>12</c:v>
                </c:pt>
                <c:pt idx="3">
                  <c:v>0</c:v>
                </c:pt>
                <c:pt idx="4">
                  <c:v>57</c:v>
                </c:pt>
                <c:pt idx="5">
                  <c:v>32</c:v>
                </c:pt>
                <c:pt idx="6">
                  <c:v>15</c:v>
                </c:pt>
                <c:pt idx="7">
                  <c:v>11</c:v>
                </c:pt>
                <c:pt idx="8">
                  <c:v>33</c:v>
                </c:pt>
                <c:pt idx="9">
                  <c:v>35</c:v>
                </c:pt>
                <c:pt idx="10">
                  <c:v>41</c:v>
                </c:pt>
                <c:pt idx="11">
                  <c:v>10</c:v>
                </c:pt>
                <c:pt idx="12">
                  <c:v>15</c:v>
                </c:pt>
                <c:pt idx="13">
                  <c:v>25</c:v>
                </c:pt>
                <c:pt idx="14">
                  <c:v>0</c:v>
                </c:pt>
                <c:pt idx="1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E9-4B76-B630-8E36DCBFC6F7}"/>
            </c:ext>
          </c:extLst>
        </c:ser>
        <c:ser>
          <c:idx val="2"/>
          <c:order val="2"/>
          <c:tx>
            <c:strRef>
              <c:f>'Grain Sorghum - Share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'Grain Sorghum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Share Rent'!$D$16:$D$31</c:f>
              <c:numCache>
                <c:formatCode>"$"#,##0.00</c:formatCode>
                <c:ptCount val="16"/>
                <c:pt idx="0">
                  <c:v>33</c:v>
                </c:pt>
                <c:pt idx="1">
                  <c:v>19</c:v>
                </c:pt>
                <c:pt idx="2">
                  <c:v>12</c:v>
                </c:pt>
                <c:pt idx="3">
                  <c:v>0</c:v>
                </c:pt>
                <c:pt idx="4">
                  <c:v>65</c:v>
                </c:pt>
                <c:pt idx="5">
                  <c:v>30</c:v>
                </c:pt>
                <c:pt idx="6">
                  <c:v>17</c:v>
                </c:pt>
                <c:pt idx="7">
                  <c:v>19</c:v>
                </c:pt>
                <c:pt idx="8">
                  <c:v>45</c:v>
                </c:pt>
                <c:pt idx="9">
                  <c:v>25</c:v>
                </c:pt>
                <c:pt idx="10">
                  <c:v>40</c:v>
                </c:pt>
                <c:pt idx="11">
                  <c:v>9</c:v>
                </c:pt>
                <c:pt idx="12">
                  <c:v>15</c:v>
                </c:pt>
                <c:pt idx="13">
                  <c:v>13</c:v>
                </c:pt>
                <c:pt idx="14">
                  <c:v>0</c:v>
                </c:pt>
                <c:pt idx="15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6E9-4B76-B630-8E36DCBFC6F7}"/>
            </c:ext>
          </c:extLst>
        </c:ser>
        <c:ser>
          <c:idx val="3"/>
          <c:order val="3"/>
          <c:tx>
            <c:strRef>
              <c:f>'Grain Sorghum - Share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'Grain Sorghum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Share Rent'!$E$16:$E$31</c:f>
              <c:numCache>
                <c:formatCode>"$"#,##0.00</c:formatCode>
                <c:ptCount val="16"/>
                <c:pt idx="0">
                  <c:v>33</c:v>
                </c:pt>
                <c:pt idx="1">
                  <c:v>19</c:v>
                </c:pt>
                <c:pt idx="2">
                  <c:v>12</c:v>
                </c:pt>
                <c:pt idx="3">
                  <c:v>0</c:v>
                </c:pt>
                <c:pt idx="4">
                  <c:v>86</c:v>
                </c:pt>
                <c:pt idx="5">
                  <c:v>36</c:v>
                </c:pt>
                <c:pt idx="6">
                  <c:v>27</c:v>
                </c:pt>
                <c:pt idx="7">
                  <c:v>41</c:v>
                </c:pt>
                <c:pt idx="8">
                  <c:v>45</c:v>
                </c:pt>
                <c:pt idx="9">
                  <c:v>25</c:v>
                </c:pt>
                <c:pt idx="10">
                  <c:v>40</c:v>
                </c:pt>
                <c:pt idx="11">
                  <c:v>9</c:v>
                </c:pt>
                <c:pt idx="12">
                  <c:v>15</c:v>
                </c:pt>
                <c:pt idx="13">
                  <c:v>13</c:v>
                </c:pt>
                <c:pt idx="14">
                  <c:v>0</c:v>
                </c:pt>
                <c:pt idx="15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E9-4B76-B630-8E36DCBFC6F7}"/>
            </c:ext>
          </c:extLst>
        </c:ser>
        <c:ser>
          <c:idx val="4"/>
          <c:order val="4"/>
          <c:tx>
            <c:strRef>
              <c:f>'Grain Sorghum - Share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'Grain Sorghum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'Grain Sorghum - Share Rent'!$F$16:$F$31</c:f>
              <c:numCache>
                <c:formatCode>"$"#,##0.00</c:formatCode>
                <c:ptCount val="16"/>
                <c:pt idx="0">
                  <c:v>33</c:v>
                </c:pt>
                <c:pt idx="1">
                  <c:v>13</c:v>
                </c:pt>
                <c:pt idx="2">
                  <c:v>12</c:v>
                </c:pt>
                <c:pt idx="3">
                  <c:v>0</c:v>
                </c:pt>
                <c:pt idx="4">
                  <c:v>84</c:v>
                </c:pt>
                <c:pt idx="5">
                  <c:v>26</c:v>
                </c:pt>
                <c:pt idx="6">
                  <c:v>23</c:v>
                </c:pt>
                <c:pt idx="7">
                  <c:v>17</c:v>
                </c:pt>
                <c:pt idx="8">
                  <c:v>38</c:v>
                </c:pt>
                <c:pt idx="9">
                  <c:v>25</c:v>
                </c:pt>
                <c:pt idx="10">
                  <c:v>39</c:v>
                </c:pt>
                <c:pt idx="11">
                  <c:v>7</c:v>
                </c:pt>
                <c:pt idx="12">
                  <c:v>23</c:v>
                </c:pt>
                <c:pt idx="13">
                  <c:v>11</c:v>
                </c:pt>
                <c:pt idx="14">
                  <c:v>0</c:v>
                </c:pt>
                <c:pt idx="15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6E9-4B76-B630-8E36DCBFC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55310048"/>
        <c:axId val="955306440"/>
      </c:barChart>
      <c:catAx>
        <c:axId val="955310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06440"/>
        <c:crosses val="autoZero"/>
        <c:auto val="1"/>
        <c:lblAlgn val="ctr"/>
        <c:lblOffset val="100"/>
        <c:noMultiLvlLbl val="0"/>
      </c:catAx>
      <c:valAx>
        <c:axId val="95530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53100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Share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'Grain Sorghum - Share Rent'!$B$2:$F$2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'Grain Sorghum - Share Rent'!$B$35:$F$35</c:f>
              <c:numCache>
                <c:formatCode>"$"#,##0.00</c:formatCode>
                <c:ptCount val="5"/>
                <c:pt idx="0">
                  <c:v>-115.15999999999997</c:v>
                </c:pt>
                <c:pt idx="1">
                  <c:v>-40.199999999999989</c:v>
                </c:pt>
                <c:pt idx="2">
                  <c:v>-34</c:v>
                </c:pt>
                <c:pt idx="3">
                  <c:v>-62.199999999999989</c:v>
                </c:pt>
                <c:pt idx="4">
                  <c:v>101.36000000000001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8-46C5-A5C3-BBD7CD300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76890312"/>
        <c:axId val="976892280"/>
      </c:barChart>
      <c:lineChart>
        <c:grouping val="standard"/>
        <c:varyColors val="0"/>
        <c:ser>
          <c:idx val="1"/>
          <c:order val="1"/>
          <c:tx>
            <c:strRef>
              <c:f>'Grain Sorghum - Share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'Grain Sorghum - Share Rent'!$B$37:$F$37</c:f>
              <c:numCache>
                <c:formatCode>0.00%</c:formatCode>
                <c:ptCount val="5"/>
                <c:pt idx="0">
                  <c:v>-0.28718204488778049</c:v>
                </c:pt>
                <c:pt idx="1">
                  <c:v>-0.1126050420168067</c:v>
                </c:pt>
                <c:pt idx="2">
                  <c:v>-9.4972067039106142E-2</c:v>
                </c:pt>
                <c:pt idx="3">
                  <c:v>-0.14987951807228914</c:v>
                </c:pt>
                <c:pt idx="4">
                  <c:v>0.28312849162011178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A8-46C5-A5C3-BBD7CD300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6896872"/>
        <c:axId val="976892936"/>
      </c:lineChart>
      <c:catAx>
        <c:axId val="976890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92280"/>
        <c:crosses val="autoZero"/>
        <c:auto val="1"/>
        <c:lblAlgn val="ctr"/>
        <c:lblOffset val="100"/>
        <c:noMultiLvlLbl val="0"/>
      </c:catAx>
      <c:valAx>
        <c:axId val="976892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</a:t>
                </a:r>
                <a:r>
                  <a:rPr lang="en-US" baseline="0"/>
                  <a:t> (GRW NRAVC)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90312"/>
        <c:crosses val="autoZero"/>
        <c:crossBetween val="between"/>
      </c:valAx>
      <c:valAx>
        <c:axId val="97689293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96872"/>
        <c:crosses val="max"/>
        <c:crossBetween val="between"/>
      </c:valAx>
      <c:catAx>
        <c:axId val="976896872"/>
        <c:scaling>
          <c:orientation val="minMax"/>
        </c:scaling>
        <c:delete val="1"/>
        <c:axPos val="b"/>
        <c:majorTickMark val="none"/>
        <c:minorTickMark val="none"/>
        <c:tickLblPos val="nextTo"/>
        <c:crossAx val="9768929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effectLst/>
              </a:rPr>
              <a:t>Historical Corn Variable Production Costs/ac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'Corn - Cash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'Corn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Cash Rent'!$B$16:$B$31</c:f>
              <c:numCache>
                <c:formatCode>"$"#,##0.00</c:formatCode>
                <c:ptCount val="16"/>
                <c:pt idx="0">
                  <c:v>57</c:v>
                </c:pt>
                <c:pt idx="1">
                  <c:v>49</c:v>
                </c:pt>
                <c:pt idx="2">
                  <c:v>12</c:v>
                </c:pt>
                <c:pt idx="3">
                  <c:v>36</c:v>
                </c:pt>
                <c:pt idx="4">
                  <c:v>153</c:v>
                </c:pt>
                <c:pt idx="5">
                  <c:v>32</c:v>
                </c:pt>
                <c:pt idx="6">
                  <c:v>27</c:v>
                </c:pt>
                <c:pt idx="7">
                  <c:v>0</c:v>
                </c:pt>
                <c:pt idx="8">
                  <c:v>41</c:v>
                </c:pt>
                <c:pt idx="9">
                  <c:v>59</c:v>
                </c:pt>
                <c:pt idx="10">
                  <c:v>3</c:v>
                </c:pt>
                <c:pt idx="11">
                  <c:v>17</c:v>
                </c:pt>
                <c:pt idx="12">
                  <c:v>126</c:v>
                </c:pt>
                <c:pt idx="13">
                  <c:v>31</c:v>
                </c:pt>
                <c:pt idx="14">
                  <c:v>66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8-47B0-AC38-92E5E5FB2D8C}"/>
            </c:ext>
          </c:extLst>
        </c:ser>
        <c:ser>
          <c:idx val="1"/>
          <c:order val="1"/>
          <c:tx>
            <c:strRef>
              <c:f>'Corn - Cash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'Corn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Cash Rent'!$C$16:$C$31</c:f>
              <c:numCache>
                <c:formatCode>"$"#,##0.00</c:formatCode>
                <c:ptCount val="16"/>
                <c:pt idx="0">
                  <c:v>57</c:v>
                </c:pt>
                <c:pt idx="1">
                  <c:v>49</c:v>
                </c:pt>
                <c:pt idx="2">
                  <c:v>12</c:v>
                </c:pt>
                <c:pt idx="3">
                  <c:v>36</c:v>
                </c:pt>
                <c:pt idx="4">
                  <c:v>109</c:v>
                </c:pt>
                <c:pt idx="5">
                  <c:v>24</c:v>
                </c:pt>
                <c:pt idx="6">
                  <c:v>23</c:v>
                </c:pt>
                <c:pt idx="7">
                  <c:v>0</c:v>
                </c:pt>
                <c:pt idx="8">
                  <c:v>41</c:v>
                </c:pt>
                <c:pt idx="9">
                  <c:v>59</c:v>
                </c:pt>
                <c:pt idx="10">
                  <c:v>3</c:v>
                </c:pt>
                <c:pt idx="11">
                  <c:v>17</c:v>
                </c:pt>
                <c:pt idx="12">
                  <c:v>126</c:v>
                </c:pt>
                <c:pt idx="13">
                  <c:v>31</c:v>
                </c:pt>
                <c:pt idx="14">
                  <c:v>66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8-47B0-AC38-92E5E5FB2D8C}"/>
            </c:ext>
          </c:extLst>
        </c:ser>
        <c:ser>
          <c:idx val="2"/>
          <c:order val="2"/>
          <c:tx>
            <c:strRef>
              <c:f>'Corn - Cash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'Corn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Cash Rent'!$D$16:$D$31</c:f>
              <c:numCache>
                <c:formatCode>"$"#,##0.00</c:formatCode>
                <c:ptCount val="16"/>
                <c:pt idx="0">
                  <c:v>37</c:v>
                </c:pt>
                <c:pt idx="1">
                  <c:v>61</c:v>
                </c:pt>
                <c:pt idx="2">
                  <c:v>12</c:v>
                </c:pt>
                <c:pt idx="3">
                  <c:v>34</c:v>
                </c:pt>
                <c:pt idx="4">
                  <c:v>126</c:v>
                </c:pt>
                <c:pt idx="5">
                  <c:v>25</c:v>
                </c:pt>
                <c:pt idx="6">
                  <c:v>26</c:v>
                </c:pt>
                <c:pt idx="7">
                  <c:v>0</c:v>
                </c:pt>
                <c:pt idx="8">
                  <c:v>46</c:v>
                </c:pt>
                <c:pt idx="9">
                  <c:v>44</c:v>
                </c:pt>
                <c:pt idx="10">
                  <c:v>6</c:v>
                </c:pt>
                <c:pt idx="11">
                  <c:v>16</c:v>
                </c:pt>
                <c:pt idx="12">
                  <c:v>131</c:v>
                </c:pt>
                <c:pt idx="13">
                  <c:v>29</c:v>
                </c:pt>
                <c:pt idx="14">
                  <c:v>11</c:v>
                </c:pt>
                <c:pt idx="15">
                  <c:v>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8-47B0-AC38-92E5E5FB2D8C}"/>
            </c:ext>
          </c:extLst>
        </c:ser>
        <c:ser>
          <c:idx val="3"/>
          <c:order val="3"/>
          <c:tx>
            <c:strRef>
              <c:f>'Corn - Cash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'Corn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Cash Rent'!$E$16:$E$31</c:f>
              <c:numCache>
                <c:formatCode>"$"#,##0.00</c:formatCode>
                <c:ptCount val="16"/>
                <c:pt idx="0">
                  <c:v>34</c:v>
                </c:pt>
                <c:pt idx="1">
                  <c:v>70</c:v>
                </c:pt>
                <c:pt idx="2">
                  <c:v>12</c:v>
                </c:pt>
                <c:pt idx="3">
                  <c:v>36</c:v>
                </c:pt>
                <c:pt idx="4">
                  <c:v>183</c:v>
                </c:pt>
                <c:pt idx="5">
                  <c:v>27</c:v>
                </c:pt>
                <c:pt idx="6">
                  <c:v>42</c:v>
                </c:pt>
                <c:pt idx="7">
                  <c:v>0</c:v>
                </c:pt>
                <c:pt idx="8">
                  <c:v>48</c:v>
                </c:pt>
                <c:pt idx="9">
                  <c:v>44</c:v>
                </c:pt>
                <c:pt idx="10">
                  <c:v>10</c:v>
                </c:pt>
                <c:pt idx="11">
                  <c:v>16</c:v>
                </c:pt>
                <c:pt idx="12">
                  <c:v>130</c:v>
                </c:pt>
                <c:pt idx="13">
                  <c:v>26</c:v>
                </c:pt>
                <c:pt idx="14">
                  <c:v>11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B8-47B0-AC38-92E5E5FB2D8C}"/>
            </c:ext>
          </c:extLst>
        </c:ser>
        <c:ser>
          <c:idx val="4"/>
          <c:order val="4"/>
          <c:tx>
            <c:strRef>
              <c:f>'Corn - Cash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'Corn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Cash Rent'!$F$16:$F$31</c:f>
              <c:numCache>
                <c:formatCode>"$"#,##0.00</c:formatCode>
                <c:ptCount val="16"/>
                <c:pt idx="0">
                  <c:v>34</c:v>
                </c:pt>
                <c:pt idx="1">
                  <c:v>52</c:v>
                </c:pt>
                <c:pt idx="2">
                  <c:v>11</c:v>
                </c:pt>
                <c:pt idx="3">
                  <c:v>36</c:v>
                </c:pt>
                <c:pt idx="4">
                  <c:v>160</c:v>
                </c:pt>
                <c:pt idx="5">
                  <c:v>20</c:v>
                </c:pt>
                <c:pt idx="6">
                  <c:v>35</c:v>
                </c:pt>
                <c:pt idx="7">
                  <c:v>0</c:v>
                </c:pt>
                <c:pt idx="8">
                  <c:v>44</c:v>
                </c:pt>
                <c:pt idx="9">
                  <c:v>44</c:v>
                </c:pt>
                <c:pt idx="10">
                  <c:v>9</c:v>
                </c:pt>
                <c:pt idx="11">
                  <c:v>16</c:v>
                </c:pt>
                <c:pt idx="12">
                  <c:v>118</c:v>
                </c:pt>
                <c:pt idx="13">
                  <c:v>24</c:v>
                </c:pt>
                <c:pt idx="14">
                  <c:v>10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B8-47B0-AC38-92E5E5FB2D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4595936"/>
        <c:axId val="379253024"/>
      </c:barChart>
      <c:catAx>
        <c:axId val="117459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253024"/>
        <c:crosses val="autoZero"/>
        <c:auto val="1"/>
        <c:lblAlgn val="ctr"/>
        <c:lblOffset val="100"/>
        <c:noMultiLvlLbl val="0"/>
      </c:catAx>
      <c:valAx>
        <c:axId val="379253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745959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'Grain Sorghum - Share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'Grain Sorghum - Share Rent'!$B$2:$F$2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'Grain Sorghum - Share Rent'!$B$44:$F$44</c:f>
              <c:numCache>
                <c:formatCode>0.0</c:formatCode>
                <c:ptCount val="5"/>
                <c:pt idx="0">
                  <c:v>101.00755667506297</c:v>
                </c:pt>
                <c:pt idx="1">
                  <c:v>81.136363636363626</c:v>
                </c:pt>
                <c:pt idx="2">
                  <c:v>79.555555555555557</c:v>
                </c:pt>
                <c:pt idx="3">
                  <c:v>84.693877551020407</c:v>
                </c:pt>
                <c:pt idx="4">
                  <c:v>56.112852664576806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58-47E3-90BF-C85EA7CDE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883974752"/>
        <c:axId val="883975408"/>
      </c:barChart>
      <c:lineChart>
        <c:grouping val="standard"/>
        <c:varyColors val="0"/>
        <c:ser>
          <c:idx val="1"/>
          <c:order val="1"/>
          <c:tx>
            <c:strRef>
              <c:f>'Grain Sorghum - Share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'Grain Sorghum - Share Rent'!$B$47:$F$47</c:f>
              <c:numCache>
                <c:formatCode>"$"#,##0.00</c:formatCode>
                <c:ptCount val="5"/>
                <c:pt idx="0">
                  <c:v>4.4555555555555557</c:v>
                </c:pt>
                <c:pt idx="1">
                  <c:v>3.9666666666666668</c:v>
                </c:pt>
                <c:pt idx="2">
                  <c:v>3.9777777777777779</c:v>
                </c:pt>
                <c:pt idx="3">
                  <c:v>4.6111111111111107</c:v>
                </c:pt>
                <c:pt idx="4">
                  <c:v>3.9777777777777779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D58-47E3-90BF-C85EA7CDE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7099928"/>
        <c:axId val="957101568"/>
      </c:lineChart>
      <c:catAx>
        <c:axId val="88397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75408"/>
        <c:crosses val="autoZero"/>
        <c:auto val="1"/>
        <c:lblAlgn val="ctr"/>
        <c:lblOffset val="100"/>
        <c:noMultiLvlLbl val="0"/>
      </c:catAx>
      <c:valAx>
        <c:axId val="883975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74752"/>
        <c:crosses val="autoZero"/>
        <c:crossBetween val="between"/>
      </c:valAx>
      <c:valAx>
        <c:axId val="95710156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57099928"/>
        <c:crosses val="max"/>
        <c:crossBetween val="between"/>
      </c:valAx>
      <c:catAx>
        <c:axId val="957099928"/>
        <c:scaling>
          <c:orientation val="minMax"/>
        </c:scaling>
        <c:delete val="1"/>
        <c:axPos val="b"/>
        <c:majorTickMark val="out"/>
        <c:minorTickMark val="none"/>
        <c:tickLblPos val="nextTo"/>
        <c:crossAx val="95710156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Historical Corn Variable Production Costs/ac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'Corn - Share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'Corn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Share Rent'!$B$16:$B$31</c:f>
              <c:numCache>
                <c:formatCode>"$"#,##0.00</c:formatCode>
                <c:ptCount val="16"/>
                <c:pt idx="0">
                  <c:v>57</c:v>
                </c:pt>
                <c:pt idx="1">
                  <c:v>49</c:v>
                </c:pt>
                <c:pt idx="2">
                  <c:v>12</c:v>
                </c:pt>
                <c:pt idx="3">
                  <c:v>36</c:v>
                </c:pt>
                <c:pt idx="4">
                  <c:v>153</c:v>
                </c:pt>
                <c:pt idx="5">
                  <c:v>32</c:v>
                </c:pt>
                <c:pt idx="6">
                  <c:v>27</c:v>
                </c:pt>
                <c:pt idx="7">
                  <c:v>0</c:v>
                </c:pt>
                <c:pt idx="8">
                  <c:v>41</c:v>
                </c:pt>
                <c:pt idx="9">
                  <c:v>59</c:v>
                </c:pt>
                <c:pt idx="10">
                  <c:v>3</c:v>
                </c:pt>
                <c:pt idx="11">
                  <c:v>17</c:v>
                </c:pt>
                <c:pt idx="12">
                  <c:v>126</c:v>
                </c:pt>
                <c:pt idx="13">
                  <c:v>31</c:v>
                </c:pt>
                <c:pt idx="14">
                  <c:v>66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30-4F8D-88AA-7A557B9202CF}"/>
            </c:ext>
          </c:extLst>
        </c:ser>
        <c:ser>
          <c:idx val="1"/>
          <c:order val="1"/>
          <c:tx>
            <c:strRef>
              <c:f>'Corn - Share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'Corn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Share Rent'!$C$16:$C$31</c:f>
              <c:numCache>
                <c:formatCode>"$"#,##0.00</c:formatCode>
                <c:ptCount val="16"/>
                <c:pt idx="0">
                  <c:v>57</c:v>
                </c:pt>
                <c:pt idx="1">
                  <c:v>49</c:v>
                </c:pt>
                <c:pt idx="2">
                  <c:v>12</c:v>
                </c:pt>
                <c:pt idx="3">
                  <c:v>36</c:v>
                </c:pt>
                <c:pt idx="4">
                  <c:v>109</c:v>
                </c:pt>
                <c:pt idx="5">
                  <c:v>24</c:v>
                </c:pt>
                <c:pt idx="6">
                  <c:v>23</c:v>
                </c:pt>
                <c:pt idx="7">
                  <c:v>0</c:v>
                </c:pt>
                <c:pt idx="8">
                  <c:v>41</c:v>
                </c:pt>
                <c:pt idx="9">
                  <c:v>59</c:v>
                </c:pt>
                <c:pt idx="10">
                  <c:v>3</c:v>
                </c:pt>
                <c:pt idx="11">
                  <c:v>17</c:v>
                </c:pt>
                <c:pt idx="12">
                  <c:v>126</c:v>
                </c:pt>
                <c:pt idx="13">
                  <c:v>31</c:v>
                </c:pt>
                <c:pt idx="14">
                  <c:v>66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E30-4F8D-88AA-7A557B9202CF}"/>
            </c:ext>
          </c:extLst>
        </c:ser>
        <c:ser>
          <c:idx val="2"/>
          <c:order val="2"/>
          <c:tx>
            <c:strRef>
              <c:f>'Corn - Share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'Corn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Share Rent'!$D$16:$D$31</c:f>
              <c:numCache>
                <c:formatCode>"$"#,##0.00</c:formatCode>
                <c:ptCount val="16"/>
                <c:pt idx="0">
                  <c:v>37</c:v>
                </c:pt>
                <c:pt idx="1">
                  <c:v>61</c:v>
                </c:pt>
                <c:pt idx="2">
                  <c:v>12</c:v>
                </c:pt>
                <c:pt idx="3">
                  <c:v>34</c:v>
                </c:pt>
                <c:pt idx="4">
                  <c:v>126</c:v>
                </c:pt>
                <c:pt idx="5">
                  <c:v>25</c:v>
                </c:pt>
                <c:pt idx="6">
                  <c:v>26</c:v>
                </c:pt>
                <c:pt idx="7">
                  <c:v>0</c:v>
                </c:pt>
                <c:pt idx="8">
                  <c:v>50</c:v>
                </c:pt>
                <c:pt idx="9">
                  <c:v>41</c:v>
                </c:pt>
                <c:pt idx="10">
                  <c:v>6</c:v>
                </c:pt>
                <c:pt idx="11">
                  <c:v>16</c:v>
                </c:pt>
                <c:pt idx="12">
                  <c:v>131</c:v>
                </c:pt>
                <c:pt idx="13">
                  <c:v>29</c:v>
                </c:pt>
                <c:pt idx="14">
                  <c:v>11</c:v>
                </c:pt>
                <c:pt idx="15">
                  <c:v>26.51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E30-4F8D-88AA-7A557B9202CF}"/>
            </c:ext>
          </c:extLst>
        </c:ser>
        <c:ser>
          <c:idx val="3"/>
          <c:order val="3"/>
          <c:tx>
            <c:strRef>
              <c:f>'Corn - Share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'Corn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Share Rent'!$E$16:$E$31</c:f>
              <c:numCache>
                <c:formatCode>"$"#,##0.00</c:formatCode>
                <c:ptCount val="16"/>
                <c:pt idx="0">
                  <c:v>34</c:v>
                </c:pt>
                <c:pt idx="1">
                  <c:v>70</c:v>
                </c:pt>
                <c:pt idx="2">
                  <c:v>12</c:v>
                </c:pt>
                <c:pt idx="3">
                  <c:v>36</c:v>
                </c:pt>
                <c:pt idx="4">
                  <c:v>183</c:v>
                </c:pt>
                <c:pt idx="5">
                  <c:v>27</c:v>
                </c:pt>
                <c:pt idx="6">
                  <c:v>42</c:v>
                </c:pt>
                <c:pt idx="7">
                  <c:v>0</c:v>
                </c:pt>
                <c:pt idx="8">
                  <c:v>48</c:v>
                </c:pt>
                <c:pt idx="9">
                  <c:v>44</c:v>
                </c:pt>
                <c:pt idx="10">
                  <c:v>10</c:v>
                </c:pt>
                <c:pt idx="11">
                  <c:v>16</c:v>
                </c:pt>
                <c:pt idx="12">
                  <c:v>130</c:v>
                </c:pt>
                <c:pt idx="13">
                  <c:v>26</c:v>
                </c:pt>
                <c:pt idx="14">
                  <c:v>11</c:v>
                </c:pt>
                <c:pt idx="15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E30-4F8D-88AA-7A557B9202CF}"/>
            </c:ext>
          </c:extLst>
        </c:ser>
        <c:ser>
          <c:idx val="4"/>
          <c:order val="4"/>
          <c:tx>
            <c:strRef>
              <c:f>'Corn - Share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'Corn - Share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'Corn - Share Rent'!$F$16:$F$31</c:f>
              <c:numCache>
                <c:formatCode>"$"#,##0.00</c:formatCode>
                <c:ptCount val="16"/>
                <c:pt idx="0">
                  <c:v>34</c:v>
                </c:pt>
                <c:pt idx="1">
                  <c:v>52</c:v>
                </c:pt>
                <c:pt idx="2">
                  <c:v>11</c:v>
                </c:pt>
                <c:pt idx="3">
                  <c:v>36</c:v>
                </c:pt>
                <c:pt idx="4">
                  <c:v>160</c:v>
                </c:pt>
                <c:pt idx="5">
                  <c:v>20</c:v>
                </c:pt>
                <c:pt idx="6">
                  <c:v>35</c:v>
                </c:pt>
                <c:pt idx="7">
                  <c:v>0</c:v>
                </c:pt>
                <c:pt idx="8">
                  <c:v>44</c:v>
                </c:pt>
                <c:pt idx="9">
                  <c:v>44</c:v>
                </c:pt>
                <c:pt idx="10">
                  <c:v>9</c:v>
                </c:pt>
                <c:pt idx="11">
                  <c:v>16</c:v>
                </c:pt>
                <c:pt idx="12">
                  <c:v>118</c:v>
                </c:pt>
                <c:pt idx="13">
                  <c:v>24</c:v>
                </c:pt>
                <c:pt idx="14">
                  <c:v>10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E30-4F8D-88AA-7A557B920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26948408"/>
        <c:axId val="926946768"/>
      </c:barChart>
      <c:catAx>
        <c:axId val="926948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946768"/>
        <c:crosses val="autoZero"/>
        <c:auto val="1"/>
        <c:lblAlgn val="ctr"/>
        <c:lblOffset val="100"/>
        <c:noMultiLvlLbl val="0"/>
      </c:catAx>
      <c:valAx>
        <c:axId val="9269467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6948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NRAVC to Grower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'Corn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'Corn - Share Rent'!$B$33:$F$33</c:f>
              <c:numCache>
                <c:formatCode>"$"#,##0.00</c:formatCode>
                <c:ptCount val="5"/>
                <c:pt idx="0">
                  <c:v>734</c:v>
                </c:pt>
                <c:pt idx="1">
                  <c:v>678</c:v>
                </c:pt>
                <c:pt idx="2">
                  <c:v>631.51</c:v>
                </c:pt>
                <c:pt idx="3">
                  <c:v>702</c:v>
                </c:pt>
                <c:pt idx="4">
                  <c:v>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11-497B-83B9-DD07136CF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976855216"/>
        <c:axId val="976856528"/>
      </c:barChart>
      <c:lineChart>
        <c:grouping val="standard"/>
        <c:varyColors val="0"/>
        <c:ser>
          <c:idx val="1"/>
          <c:order val="1"/>
          <c:tx>
            <c:v>ROI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'Corn - Share Rent'!$B$35:$F$35</c:f>
              <c:numCache>
                <c:formatCode>"$"#,##0.00</c:formatCode>
                <c:ptCount val="5"/>
                <c:pt idx="0">
                  <c:v>-98.960000000000036</c:v>
                </c:pt>
                <c:pt idx="1">
                  <c:v>-87.600000000000023</c:v>
                </c:pt>
                <c:pt idx="2">
                  <c:v>-26.709999999999923</c:v>
                </c:pt>
                <c:pt idx="3">
                  <c:v>-32.399999999999977</c:v>
                </c:pt>
                <c:pt idx="4">
                  <c:v>316.76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1011-497B-83B9-DD07136CF8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666312"/>
        <c:axId val="972665328"/>
      </c:lineChart>
      <c:catAx>
        <c:axId val="976855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56528"/>
        <c:crosses val="autoZero"/>
        <c:auto val="1"/>
        <c:lblAlgn val="ctr"/>
        <c:lblOffset val="100"/>
        <c:noMultiLvlLbl val="0"/>
      </c:catAx>
      <c:valAx>
        <c:axId val="976856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6855216"/>
        <c:crosses val="autoZero"/>
        <c:crossBetween val="between"/>
      </c:valAx>
      <c:valAx>
        <c:axId val="97266532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666312"/>
        <c:crosses val="max"/>
        <c:crossBetween val="between"/>
      </c:valAx>
      <c:catAx>
        <c:axId val="972666312"/>
        <c:scaling>
          <c:orientation val="minMax"/>
        </c:scaling>
        <c:delete val="1"/>
        <c:axPos val="b"/>
        <c:majorTickMark val="out"/>
        <c:minorTickMark val="none"/>
        <c:tickLblPos val="nextTo"/>
        <c:crossAx val="97266532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 Yield Needed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'Corn - Share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'Corn - Share Rent'!$B$44:$F$44</c:f>
              <c:numCache>
                <c:formatCode>0.0</c:formatCode>
                <c:ptCount val="5"/>
                <c:pt idx="0">
                  <c:v>166.43990929705214</c:v>
                </c:pt>
                <c:pt idx="1">
                  <c:v>165.36585365853659</c:v>
                </c:pt>
                <c:pt idx="2">
                  <c:v>150.35952380952381</c:v>
                </c:pt>
                <c:pt idx="3">
                  <c:v>150.96774193548387</c:v>
                </c:pt>
                <c:pt idx="4">
                  <c:v>95.565749235474001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C33-4B8F-81C8-BF667FED3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1470512"/>
        <c:axId val="671467232"/>
      </c:barChart>
      <c:lineChart>
        <c:grouping val="standard"/>
        <c:varyColors val="0"/>
        <c:ser>
          <c:idx val="1"/>
          <c:order val="1"/>
          <c:tx>
            <c:v>BE Price Needed</c:v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'Corn - Share Rent'!$B$47:$F$47</c:f>
              <c:numCache>
                <c:formatCode>"$"#,##0.00</c:formatCode>
                <c:ptCount val="5"/>
                <c:pt idx="0">
                  <c:v>4.0777777777777775</c:v>
                </c:pt>
                <c:pt idx="1">
                  <c:v>3.7666666666666666</c:v>
                </c:pt>
                <c:pt idx="2">
                  <c:v>3.5083888888888888</c:v>
                </c:pt>
                <c:pt idx="3">
                  <c:v>3.9</c:v>
                </c:pt>
                <c:pt idx="4">
                  <c:v>3.4722222222222223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5C33-4B8F-81C8-BF667FED3D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418120"/>
        <c:axId val="972413856"/>
      </c:lineChart>
      <c:catAx>
        <c:axId val="6714705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467232"/>
        <c:crosses val="autoZero"/>
        <c:auto val="1"/>
        <c:lblAlgn val="ctr"/>
        <c:lblOffset val="100"/>
        <c:noMultiLvlLbl val="0"/>
      </c:catAx>
      <c:valAx>
        <c:axId val="671467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1470512"/>
        <c:crosses val="autoZero"/>
        <c:crossBetween val="between"/>
      </c:valAx>
      <c:valAx>
        <c:axId val="97241385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18120"/>
        <c:crosses val="max"/>
        <c:crossBetween val="between"/>
      </c:valAx>
      <c:catAx>
        <c:axId val="972418120"/>
        <c:scaling>
          <c:orientation val="minMax"/>
        </c:scaling>
        <c:delete val="1"/>
        <c:axPos val="b"/>
        <c:majorTickMark val="out"/>
        <c:minorTickMark val="none"/>
        <c:tickLblPos val="nextTo"/>
        <c:crossAx val="972413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Margin and ROI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Cash Rent'!$A$35</c:f>
              <c:strCache>
                <c:ptCount val="1"/>
                <c:pt idx="0">
                  <c:v>NRAVC to Grower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'Cotton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'Cotton - Cash Rent'!$B$35:$F$35</c:f>
              <c:numCache>
                <c:formatCode>"$"#,##0.00</c:formatCode>
                <c:ptCount val="5"/>
                <c:pt idx="0">
                  <c:v>-252.60000000000002</c:v>
                </c:pt>
                <c:pt idx="1">
                  <c:v>-189</c:v>
                </c:pt>
                <c:pt idx="2">
                  <c:v>-198</c:v>
                </c:pt>
                <c:pt idx="3">
                  <c:v>-189</c:v>
                </c:pt>
                <c:pt idx="4">
                  <c:v>-29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84-48D4-AD7B-EB766906E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92627304"/>
        <c:axId val="892630584"/>
      </c:barChart>
      <c:lineChart>
        <c:grouping val="standard"/>
        <c:varyColors val="0"/>
        <c:ser>
          <c:idx val="1"/>
          <c:order val="1"/>
          <c:tx>
            <c:strRef>
              <c:f>'Cotton - Cash Rent'!$A$37</c:f>
              <c:strCache>
                <c:ptCount val="1"/>
                <c:pt idx="0">
                  <c:v>ROI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'Cotton - Cash Rent'!$B$37:$F$37</c:f>
              <c:numCache>
                <c:formatCode>0.00%</c:formatCode>
                <c:ptCount val="5"/>
                <c:pt idx="0">
                  <c:v>-0.30433734939759038</c:v>
                </c:pt>
                <c:pt idx="1">
                  <c:v>-0.23954372623574144</c:v>
                </c:pt>
                <c:pt idx="2">
                  <c:v>-0.25449871465295631</c:v>
                </c:pt>
                <c:pt idx="3">
                  <c:v>-0.22936893203883496</c:v>
                </c:pt>
                <c:pt idx="4">
                  <c:v>-3.8461538461538464E-2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84-48D4-AD7B-EB766906ED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92628616"/>
        <c:axId val="892625664"/>
      </c:lineChart>
      <c:catAx>
        <c:axId val="892627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630584"/>
        <c:crosses val="autoZero"/>
        <c:auto val="1"/>
        <c:lblAlgn val="ctr"/>
        <c:lblOffset val="100"/>
        <c:noMultiLvlLbl val="0"/>
      </c:catAx>
      <c:valAx>
        <c:axId val="892630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Margin (GRW NRAVC)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627304"/>
        <c:crosses val="autoZero"/>
        <c:crossBetween val="between"/>
      </c:valAx>
      <c:valAx>
        <c:axId val="892625664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ROI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92628616"/>
        <c:crosses val="max"/>
        <c:crossBetween val="between"/>
      </c:valAx>
      <c:catAx>
        <c:axId val="892628616"/>
        <c:scaling>
          <c:orientation val="minMax"/>
        </c:scaling>
        <c:delete val="1"/>
        <c:axPos val="b"/>
        <c:majorTickMark val="none"/>
        <c:minorTickMark val="none"/>
        <c:tickLblPos val="nextTo"/>
        <c:crossAx val="892625664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Breakeven Analysis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Cash Rent'!$A$44</c:f>
              <c:strCache>
                <c:ptCount val="1"/>
                <c:pt idx="0">
                  <c:v>Breakeven Yield Needed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'Cotton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'Cotton - Cash Rent'!$B$44:$F$44</c:f>
              <c:numCache>
                <c:formatCode>0.0</c:formatCode>
                <c:ptCount val="5"/>
                <c:pt idx="0">
                  <c:v>1225.2731030410393</c:v>
                </c:pt>
                <c:pt idx="1">
                  <c:v>1127.1428571428571</c:v>
                </c:pt>
                <c:pt idx="2">
                  <c:v>1144.1176470588234</c:v>
                </c:pt>
                <c:pt idx="3">
                  <c:v>1084.2105263157894</c:v>
                </c:pt>
                <c:pt idx="4">
                  <c:v>887.05882352941182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1DC-42AA-BA29-3179EE6C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679609320"/>
        <c:axId val="679614240"/>
      </c:barChart>
      <c:lineChart>
        <c:grouping val="standard"/>
        <c:varyColors val="0"/>
        <c:ser>
          <c:idx val="1"/>
          <c:order val="1"/>
          <c:tx>
            <c:strRef>
              <c:f>'Cotton - Cash Rent'!$A$47</c:f>
              <c:strCache>
                <c:ptCount val="1"/>
                <c:pt idx="0">
                  <c:v>Breakeven Price Needed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'Cotton - Cash Rent'!$B$15:$F$15</c:f>
              <c:numCache>
                <c:formatCode>General</c:formatCode>
                <c:ptCount val="5"/>
                <c:pt idx="0">
                  <c:v>2026</c:v>
                </c:pt>
                <c:pt idx="1">
                  <c:v>2025</c:v>
                </c:pt>
                <c:pt idx="2">
                  <c:v>2024</c:v>
                </c:pt>
                <c:pt idx="3">
                  <c:v>2023</c:v>
                </c:pt>
                <c:pt idx="4">
                  <c:v>2022</c:v>
                </c:pt>
              </c:numCache>
            </c:numRef>
          </c:cat>
          <c:val>
            <c:numRef>
              <c:f>'Cotton - Cash Rent'!$B$47:$F$47</c:f>
              <c:numCache>
                <c:formatCode>"$"#,##0.00</c:formatCode>
                <c:ptCount val="5"/>
                <c:pt idx="0">
                  <c:v>0.83</c:v>
                </c:pt>
                <c:pt idx="1">
                  <c:v>0.78900000000000003</c:v>
                </c:pt>
                <c:pt idx="2">
                  <c:v>0.77800000000000002</c:v>
                </c:pt>
                <c:pt idx="3">
                  <c:v>0.82399999999999995</c:v>
                </c:pt>
                <c:pt idx="4">
                  <c:v>0.754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1DC-42AA-BA29-3179EE6C5C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83997384"/>
        <c:axId val="883991808"/>
      </c:lineChart>
      <c:catAx>
        <c:axId val="67960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14240"/>
        <c:crosses val="autoZero"/>
        <c:auto val="1"/>
        <c:lblAlgn val="ctr"/>
        <c:lblOffset val="100"/>
        <c:noMultiLvlLbl val="0"/>
      </c:catAx>
      <c:valAx>
        <c:axId val="679614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Yield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9609320"/>
        <c:crosses val="autoZero"/>
        <c:crossBetween val="between"/>
      </c:valAx>
      <c:valAx>
        <c:axId val="883991808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BE Price Needed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&quot;$&quot;#,##0.00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3997384"/>
        <c:crosses val="max"/>
        <c:crossBetween val="between"/>
      </c:valAx>
      <c:catAx>
        <c:axId val="88399738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8399180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Historical Cotton Variable Production Costs/ac</a:t>
            </a:r>
            <a:endParaRPr lang="en-US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'Cotton - Cash Rent'!$B$15</c:f>
              <c:strCache>
                <c:ptCount val="1"/>
                <c:pt idx="0">
                  <c:v>2026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'Cotton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Cash Rent'!$C$16:$C$31</c:f>
              <c:numCache>
                <c:formatCode>"$"#,##0.00</c:formatCode>
                <c:ptCount val="16"/>
                <c:pt idx="0">
                  <c:v>46</c:v>
                </c:pt>
                <c:pt idx="1">
                  <c:v>68</c:v>
                </c:pt>
                <c:pt idx="2">
                  <c:v>12</c:v>
                </c:pt>
                <c:pt idx="3">
                  <c:v>0</c:v>
                </c:pt>
                <c:pt idx="4">
                  <c:v>47</c:v>
                </c:pt>
                <c:pt idx="5">
                  <c:v>47</c:v>
                </c:pt>
                <c:pt idx="6">
                  <c:v>23</c:v>
                </c:pt>
                <c:pt idx="7">
                  <c:v>0</c:v>
                </c:pt>
                <c:pt idx="8">
                  <c:v>42</c:v>
                </c:pt>
                <c:pt idx="9">
                  <c:v>0</c:v>
                </c:pt>
                <c:pt idx="10">
                  <c:v>88</c:v>
                </c:pt>
                <c:pt idx="11">
                  <c:v>30</c:v>
                </c:pt>
                <c:pt idx="12">
                  <c:v>177</c:v>
                </c:pt>
                <c:pt idx="13">
                  <c:v>57</c:v>
                </c:pt>
                <c:pt idx="14">
                  <c:v>127</c:v>
                </c:pt>
                <c:pt idx="15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127-4CD5-93AC-77C46558DF64}"/>
            </c:ext>
          </c:extLst>
        </c:ser>
        <c:ser>
          <c:idx val="1"/>
          <c:order val="1"/>
          <c:tx>
            <c:strRef>
              <c:f>'Cotton - Cash Rent'!$C$15</c:f>
              <c:strCache>
                <c:ptCount val="1"/>
                <c:pt idx="0">
                  <c:v>2025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'Cotton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Cash Rent'!$D$16:$D$31</c:f>
              <c:numCache>
                <c:formatCode>"$"#,##0.00</c:formatCode>
                <c:ptCount val="16"/>
                <c:pt idx="0">
                  <c:v>40</c:v>
                </c:pt>
                <c:pt idx="1">
                  <c:v>86</c:v>
                </c:pt>
                <c:pt idx="2">
                  <c:v>12</c:v>
                </c:pt>
                <c:pt idx="3">
                  <c:v>0</c:v>
                </c:pt>
                <c:pt idx="4">
                  <c:v>54</c:v>
                </c:pt>
                <c:pt idx="5">
                  <c:v>49</c:v>
                </c:pt>
                <c:pt idx="6">
                  <c:v>26</c:v>
                </c:pt>
                <c:pt idx="7">
                  <c:v>0</c:v>
                </c:pt>
                <c:pt idx="8">
                  <c:v>48</c:v>
                </c:pt>
                <c:pt idx="9">
                  <c:v>0</c:v>
                </c:pt>
                <c:pt idx="10">
                  <c:v>81</c:v>
                </c:pt>
                <c:pt idx="11">
                  <c:v>25</c:v>
                </c:pt>
                <c:pt idx="12">
                  <c:v>142</c:v>
                </c:pt>
                <c:pt idx="13">
                  <c:v>55</c:v>
                </c:pt>
                <c:pt idx="14">
                  <c:v>138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127-4CD5-93AC-77C46558DF64}"/>
            </c:ext>
          </c:extLst>
        </c:ser>
        <c:ser>
          <c:idx val="2"/>
          <c:order val="2"/>
          <c:tx>
            <c:strRef>
              <c:f>'Cotton - Cash Rent'!$D$15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'Cotton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Cash Rent'!$E$16:$E$31</c:f>
              <c:numCache>
                <c:formatCode>"$"#,##0.00</c:formatCode>
                <c:ptCount val="16"/>
                <c:pt idx="0">
                  <c:v>40</c:v>
                </c:pt>
                <c:pt idx="1">
                  <c:v>97</c:v>
                </c:pt>
                <c:pt idx="2">
                  <c:v>12</c:v>
                </c:pt>
                <c:pt idx="3">
                  <c:v>0</c:v>
                </c:pt>
                <c:pt idx="4">
                  <c:v>70</c:v>
                </c:pt>
                <c:pt idx="5">
                  <c:v>54</c:v>
                </c:pt>
                <c:pt idx="6">
                  <c:v>40</c:v>
                </c:pt>
                <c:pt idx="7">
                  <c:v>0</c:v>
                </c:pt>
                <c:pt idx="8">
                  <c:v>48</c:v>
                </c:pt>
                <c:pt idx="9">
                  <c:v>0</c:v>
                </c:pt>
                <c:pt idx="10">
                  <c:v>81</c:v>
                </c:pt>
                <c:pt idx="11">
                  <c:v>25</c:v>
                </c:pt>
                <c:pt idx="12">
                  <c:v>142</c:v>
                </c:pt>
                <c:pt idx="13">
                  <c:v>55</c:v>
                </c:pt>
                <c:pt idx="14">
                  <c:v>138</c:v>
                </c:pt>
                <c:pt idx="15">
                  <c:v>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127-4CD5-93AC-77C46558DF64}"/>
            </c:ext>
          </c:extLst>
        </c:ser>
        <c:ser>
          <c:idx val="3"/>
          <c:order val="3"/>
          <c:tx>
            <c:strRef>
              <c:f>'Cotton - Cash Rent'!$E$15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'Cotton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Cash Rent'!$F$16:$F$31</c:f>
              <c:numCache>
                <c:formatCode>"$"#,##0.00</c:formatCode>
                <c:ptCount val="16"/>
                <c:pt idx="0">
                  <c:v>40</c:v>
                </c:pt>
                <c:pt idx="1">
                  <c:v>69</c:v>
                </c:pt>
                <c:pt idx="2">
                  <c:v>11</c:v>
                </c:pt>
                <c:pt idx="3">
                  <c:v>0</c:v>
                </c:pt>
                <c:pt idx="4">
                  <c:v>68</c:v>
                </c:pt>
                <c:pt idx="5">
                  <c:v>39</c:v>
                </c:pt>
                <c:pt idx="6">
                  <c:v>35</c:v>
                </c:pt>
                <c:pt idx="7">
                  <c:v>0</c:v>
                </c:pt>
                <c:pt idx="8">
                  <c:v>60</c:v>
                </c:pt>
                <c:pt idx="9">
                  <c:v>0</c:v>
                </c:pt>
                <c:pt idx="10">
                  <c:v>76</c:v>
                </c:pt>
                <c:pt idx="11">
                  <c:v>24</c:v>
                </c:pt>
                <c:pt idx="12">
                  <c:v>142</c:v>
                </c:pt>
                <c:pt idx="13">
                  <c:v>53</c:v>
                </c:pt>
                <c:pt idx="14">
                  <c:v>125</c:v>
                </c:pt>
                <c:pt idx="15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127-4CD5-93AC-77C46558DF64}"/>
            </c:ext>
          </c:extLst>
        </c:ser>
        <c:ser>
          <c:idx val="4"/>
          <c:order val="4"/>
          <c:tx>
            <c:strRef>
              <c:f>'Cotton - Cash Rent'!$F$15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'Cotton - Cash Rent'!$A$16:$A$31</c:f>
              <c:strCache>
                <c:ptCount val="16"/>
                <c:pt idx="0">
                  <c:v>Custom Operations</c:v>
                </c:pt>
                <c:pt idx="1">
                  <c:v>Diesel Fuel</c:v>
                </c:pt>
                <c:pt idx="2">
                  <c:v>Digital Ag Services</c:v>
                </c:pt>
                <c:pt idx="3">
                  <c:v>Drying</c:v>
                </c:pt>
                <c:pt idx="4">
                  <c:v>Fertilizer - N</c:v>
                </c:pt>
                <c:pt idx="5">
                  <c:v>Fertilizer - P</c:v>
                </c:pt>
                <c:pt idx="6">
                  <c:v>Fertilizer - K</c:v>
                </c:pt>
                <c:pt idx="7">
                  <c:v>Fungicides</c:v>
                </c:pt>
                <c:pt idx="8">
                  <c:v>Herbicides</c:v>
                </c:pt>
                <c:pt idx="9">
                  <c:v>Hauling</c:v>
                </c:pt>
                <c:pt idx="10">
                  <c:v>Insecticides</c:v>
                </c:pt>
                <c:pt idx="11">
                  <c:v>Labor</c:v>
                </c:pt>
                <c:pt idx="12">
                  <c:v>Seed</c:v>
                </c:pt>
                <c:pt idx="13">
                  <c:v>Repair</c:v>
                </c:pt>
                <c:pt idx="14">
                  <c:v>Misc.</c:v>
                </c:pt>
                <c:pt idx="15">
                  <c:v>Interest on Capital</c:v>
                </c:pt>
              </c:strCache>
            </c:strRef>
          </c:cat>
          <c:val>
            <c:numRef>
              <c:f>'Cotton - Cash Rent'!#REF!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27-4CD5-93AC-77C46558DF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16646239"/>
        <c:axId val="1516663711"/>
      </c:barChart>
      <c:catAx>
        <c:axId val="15166462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663711"/>
        <c:crosses val="autoZero"/>
        <c:auto val="1"/>
        <c:lblAlgn val="ctr"/>
        <c:lblOffset val="100"/>
        <c:noMultiLvlLbl val="0"/>
      </c:catAx>
      <c:valAx>
        <c:axId val="151666371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1664623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0.xml"/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1.xml"/><Relationship Id="rId2" Type="http://schemas.openxmlformats.org/officeDocument/2006/relationships/chart" Target="../charts/chart20.xml"/><Relationship Id="rId1" Type="http://schemas.openxmlformats.org/officeDocument/2006/relationships/chart" Target="../charts/chart1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123825</xdr:colOff>
      <xdr:row>31</xdr:row>
      <xdr:rowOff>185737</xdr:rowOff>
    </xdr:from>
    <xdr:to>
      <xdr:col>15</xdr:col>
      <xdr:colOff>361950</xdr:colOff>
      <xdr:row>45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1DC371E-517C-43A4-AA89-314F5E3BF6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123824</xdr:colOff>
      <xdr:row>46</xdr:row>
      <xdr:rowOff>90486</xdr:rowOff>
    </xdr:from>
    <xdr:to>
      <xdr:col>15</xdr:col>
      <xdr:colOff>371475</xdr:colOff>
      <xdr:row>62</xdr:row>
      <xdr:rowOff>76199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2B60CB1-CF25-431B-9A6B-8B33A6278F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290512</xdr:colOff>
      <xdr:row>11</xdr:row>
      <xdr:rowOff>166687</xdr:rowOff>
    </xdr:from>
    <xdr:to>
      <xdr:col>15</xdr:col>
      <xdr:colOff>418528</xdr:colOff>
      <xdr:row>28</xdr:row>
      <xdr:rowOff>174307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BE0F546E-B2AB-E2E8-501D-58A4BC37CF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52386</xdr:colOff>
      <xdr:row>13</xdr:row>
      <xdr:rowOff>171449</xdr:rowOff>
    </xdr:from>
    <xdr:to>
      <xdr:col>14</xdr:col>
      <xdr:colOff>561975</xdr:colOff>
      <xdr:row>30</xdr:row>
      <xdr:rowOff>180974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CDF69829-0C85-4285-8451-129D5E71118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185737</xdr:colOff>
      <xdr:row>31</xdr:row>
      <xdr:rowOff>104774</xdr:rowOff>
    </xdr:from>
    <xdr:to>
      <xdr:col>14</xdr:col>
      <xdr:colOff>542925</xdr:colOff>
      <xdr:row>47</xdr:row>
      <xdr:rowOff>114299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50DDE5E-1450-45F3-A424-BF58E72FCB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185736</xdr:colOff>
      <xdr:row>48</xdr:row>
      <xdr:rowOff>66675</xdr:rowOff>
    </xdr:from>
    <xdr:to>
      <xdr:col>14</xdr:col>
      <xdr:colOff>533399</xdr:colOff>
      <xdr:row>64</xdr:row>
      <xdr:rowOff>66675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3AC50B7-391B-4FAA-A992-188D82FF52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176212</xdr:colOff>
      <xdr:row>9</xdr:row>
      <xdr:rowOff>171450</xdr:rowOff>
    </xdr:from>
    <xdr:to>
      <xdr:col>15</xdr:col>
      <xdr:colOff>304800</xdr:colOff>
      <xdr:row>26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47A657-9C21-41EB-BAF0-C3908EA0EC1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204787</xdr:colOff>
      <xdr:row>27</xdr:row>
      <xdr:rowOff>76200</xdr:rowOff>
    </xdr:from>
    <xdr:to>
      <xdr:col>15</xdr:col>
      <xdr:colOff>57150</xdr:colOff>
      <xdr:row>43</xdr:row>
      <xdr:rowOff>180975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4E657634-7F13-45C4-821A-C8BABE5829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214312</xdr:colOff>
      <xdr:row>44</xdr:row>
      <xdr:rowOff>104775</xdr:rowOff>
    </xdr:from>
    <xdr:to>
      <xdr:col>15</xdr:col>
      <xdr:colOff>57150</xdr:colOff>
      <xdr:row>61</xdr:row>
      <xdr:rowOff>133350</xdr:rowOff>
    </xdr:to>
    <xdr:graphicFrame macro="">
      <xdr:nvGraphicFramePr>
        <xdr:cNvPr id="27" name="Chart 26">
          <a:extLst>
            <a:ext uri="{FF2B5EF4-FFF2-40B4-BE49-F238E27FC236}">
              <a16:creationId xmlns:a16="http://schemas.microsoft.com/office/drawing/2014/main" id="{82E11802-955A-4995-9173-33D4D0DDB4D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171450</xdr:colOff>
      <xdr:row>31</xdr:row>
      <xdr:rowOff>190499</xdr:rowOff>
    </xdr:from>
    <xdr:to>
      <xdr:col>15</xdr:col>
      <xdr:colOff>19050</xdr:colOff>
      <xdr:row>48</xdr:row>
      <xdr:rowOff>47624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2669F087-0D51-45B8-9A8D-417D833BD0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161924</xdr:colOff>
      <xdr:row>49</xdr:row>
      <xdr:rowOff>9525</xdr:rowOff>
    </xdr:from>
    <xdr:to>
      <xdr:col>15</xdr:col>
      <xdr:colOff>19049</xdr:colOff>
      <xdr:row>65</xdr:row>
      <xdr:rowOff>161925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1926680-7396-4928-90E5-43CA2CCBC1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114299</xdr:colOff>
      <xdr:row>13</xdr:row>
      <xdr:rowOff>38100</xdr:rowOff>
    </xdr:from>
    <xdr:to>
      <xdr:col>15</xdr:col>
      <xdr:colOff>314325</xdr:colOff>
      <xdr:row>31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4E44D49D-3C1D-0136-8E4F-B1B413CA3F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147636</xdr:colOff>
      <xdr:row>14</xdr:row>
      <xdr:rowOff>9525</xdr:rowOff>
    </xdr:from>
    <xdr:to>
      <xdr:col>15</xdr:col>
      <xdr:colOff>19049</xdr:colOff>
      <xdr:row>31</xdr:row>
      <xdr:rowOff>47625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50E7A72-2259-4A6D-AFF9-CA2FE9D7EDA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138111</xdr:colOff>
      <xdr:row>31</xdr:row>
      <xdr:rowOff>161925</xdr:rowOff>
    </xdr:from>
    <xdr:to>
      <xdr:col>14</xdr:col>
      <xdr:colOff>600074</xdr:colOff>
      <xdr:row>48</xdr:row>
      <xdr:rowOff>123825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F2BBC1-34A9-4E21-92B7-6D44BC124A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147636</xdr:colOff>
      <xdr:row>49</xdr:row>
      <xdr:rowOff>104775</xdr:rowOff>
    </xdr:from>
    <xdr:to>
      <xdr:col>14</xdr:col>
      <xdr:colOff>609599</xdr:colOff>
      <xdr:row>65</xdr:row>
      <xdr:rowOff>180975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E04221-2215-4C9E-9C25-FB775DA925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52386</xdr:colOff>
      <xdr:row>12</xdr:row>
      <xdr:rowOff>95250</xdr:rowOff>
    </xdr:from>
    <xdr:to>
      <xdr:col>16</xdr:col>
      <xdr:colOff>466725</xdr:colOff>
      <xdr:row>32</xdr:row>
      <xdr:rowOff>123825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0DC4556-A2B0-4085-A529-3921BFA843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47624</xdr:colOff>
      <xdr:row>33</xdr:row>
      <xdr:rowOff>76199</xdr:rowOff>
    </xdr:from>
    <xdr:to>
      <xdr:col>16</xdr:col>
      <xdr:colOff>466725</xdr:colOff>
      <xdr:row>53</xdr:row>
      <xdr:rowOff>66674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777C700-A1C6-4C3C-82E0-D763743DF6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80961</xdr:colOff>
      <xdr:row>53</xdr:row>
      <xdr:rowOff>171449</xdr:rowOff>
    </xdr:from>
    <xdr:to>
      <xdr:col>16</xdr:col>
      <xdr:colOff>466724</xdr:colOff>
      <xdr:row>72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6BE2AB1-975A-4D8E-ADFE-A423BDC8C3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280986</xdr:colOff>
      <xdr:row>12</xdr:row>
      <xdr:rowOff>161924</xdr:rowOff>
    </xdr:from>
    <xdr:to>
      <xdr:col>15</xdr:col>
      <xdr:colOff>447675</xdr:colOff>
      <xdr:row>30</xdr:row>
      <xdr:rowOff>180975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038D0B6-E509-46DF-8355-4D0ABECA47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290511</xdr:colOff>
      <xdr:row>32</xdr:row>
      <xdr:rowOff>9525</xdr:rowOff>
    </xdr:from>
    <xdr:to>
      <xdr:col>15</xdr:col>
      <xdr:colOff>457200</xdr:colOff>
      <xdr:row>49</xdr:row>
      <xdr:rowOff>142875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02DB60D-7AAF-47C6-BBA3-E18FECD0AD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290512</xdr:colOff>
      <xdr:row>50</xdr:row>
      <xdr:rowOff>104775</xdr:rowOff>
    </xdr:from>
    <xdr:to>
      <xdr:col>15</xdr:col>
      <xdr:colOff>485776</xdr:colOff>
      <xdr:row>67</xdr:row>
      <xdr:rowOff>142875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CFF987E7-6D3C-4934-9D52-5EFBA9C934C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176211</xdr:colOff>
      <xdr:row>31</xdr:row>
      <xdr:rowOff>161925</xdr:rowOff>
    </xdr:from>
    <xdr:to>
      <xdr:col>15</xdr:col>
      <xdr:colOff>419100</xdr:colOff>
      <xdr:row>49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5E0D4C40-383C-46D5-8D44-86218DA8E12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157162</xdr:colOff>
      <xdr:row>50</xdr:row>
      <xdr:rowOff>95250</xdr:rowOff>
    </xdr:from>
    <xdr:to>
      <xdr:col>15</xdr:col>
      <xdr:colOff>400050</xdr:colOff>
      <xdr:row>69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E7A1F0C-C811-4AC9-921A-CC3FC0CB30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290512</xdr:colOff>
      <xdr:row>11</xdr:row>
      <xdr:rowOff>166687</xdr:rowOff>
    </xdr:from>
    <xdr:to>
      <xdr:col>15</xdr:col>
      <xdr:colOff>455104</xdr:colOff>
      <xdr:row>29</xdr:row>
      <xdr:rowOff>184975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9A2647C-9098-2CCA-6199-F587821576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200024</xdr:colOff>
      <xdr:row>11</xdr:row>
      <xdr:rowOff>190499</xdr:rowOff>
    </xdr:from>
    <xdr:to>
      <xdr:col>16</xdr:col>
      <xdr:colOff>152399</xdr:colOff>
      <xdr:row>30</xdr:row>
      <xdr:rowOff>161924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3F58690E-AF11-4CB7-BCEF-415CF8D3B1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209550</xdr:colOff>
      <xdr:row>31</xdr:row>
      <xdr:rowOff>180975</xdr:rowOff>
    </xdr:from>
    <xdr:to>
      <xdr:col>16</xdr:col>
      <xdr:colOff>152400</xdr:colOff>
      <xdr:row>50</xdr:row>
      <xdr:rowOff>57151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C3A8DA7-00A7-41EB-AF0A-9E3AFA982C9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204787</xdr:colOff>
      <xdr:row>51</xdr:row>
      <xdr:rowOff>66675</xdr:rowOff>
    </xdr:from>
    <xdr:to>
      <xdr:col>16</xdr:col>
      <xdr:colOff>142875</xdr:colOff>
      <xdr:row>69</xdr:row>
      <xdr:rowOff>152401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AB8493F3-290E-4A16-AE78-55C21F0179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61911</xdr:colOff>
      <xdr:row>13</xdr:row>
      <xdr:rowOff>161924</xdr:rowOff>
    </xdr:from>
    <xdr:to>
      <xdr:col>14</xdr:col>
      <xdr:colOff>561974</xdr:colOff>
      <xdr:row>31</xdr:row>
      <xdr:rowOff>38099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C545749-FB20-4E47-BBF9-3067746FC49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214311</xdr:colOff>
      <xdr:row>32</xdr:row>
      <xdr:rowOff>19050</xdr:rowOff>
    </xdr:from>
    <xdr:to>
      <xdr:col>14</xdr:col>
      <xdr:colOff>466724</xdr:colOff>
      <xdr:row>47</xdr:row>
      <xdr:rowOff>152400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929F99F-D38D-4506-A823-85ADB71DB2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119062</xdr:colOff>
      <xdr:row>48</xdr:row>
      <xdr:rowOff>152400</xdr:rowOff>
    </xdr:from>
    <xdr:to>
      <xdr:col>14</xdr:col>
      <xdr:colOff>476250</xdr:colOff>
      <xdr:row>67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D774CA11-6093-48E9-A6D1-86164A4FAD2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S63"/>
  <sheetViews>
    <sheetView tabSelected="1" workbookViewId="0">
      <selection activeCell="E47" sqref="E47"/>
    </sheetView>
  </sheetViews>
  <sheetFormatPr defaultRowHeight="15" x14ac:dyDescent="0.25"/>
  <cols>
    <col min="1" max="1" width="29" customWidth="1"/>
    <col min="2" max="6" width="10.28515625" customWidth="1"/>
  </cols>
  <sheetData>
    <row r="1" spans="1:16" x14ac:dyDescent="0.25">
      <c r="A1" s="2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1</v>
      </c>
      <c r="B3" s="31">
        <v>4.41</v>
      </c>
      <c r="C3" s="31">
        <v>4.0999999999999996</v>
      </c>
      <c r="D3" s="31">
        <v>4.2</v>
      </c>
      <c r="E3" s="31">
        <v>4.6500000000000004</v>
      </c>
      <c r="F3" s="32">
        <v>6.54</v>
      </c>
      <c r="G3" s="9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8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2</v>
      </c>
      <c r="B5" s="33">
        <v>180</v>
      </c>
      <c r="C5" s="33">
        <v>180</v>
      </c>
      <c r="D5" s="33">
        <v>180</v>
      </c>
      <c r="E5" s="33">
        <v>180</v>
      </c>
      <c r="F5" s="37">
        <v>180</v>
      </c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9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793.80000000000007</v>
      </c>
      <c r="C7" s="11">
        <f>C3*C5</f>
        <v>737.99999999999989</v>
      </c>
      <c r="D7" s="11">
        <f>D3*D5</f>
        <v>756</v>
      </c>
      <c r="E7" s="11">
        <f>E3*E5</f>
        <v>837.00000000000011</v>
      </c>
      <c r="F7" s="12">
        <f>F3*F5</f>
        <v>1177.2</v>
      </c>
      <c r="G7" s="9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24</v>
      </c>
      <c r="B10" s="31">
        <v>125</v>
      </c>
      <c r="C10" s="31">
        <v>125</v>
      </c>
      <c r="D10" s="31">
        <v>125</v>
      </c>
      <c r="E10" s="31">
        <v>125</v>
      </c>
      <c r="F10" s="32">
        <v>125</v>
      </c>
      <c r="G10" s="9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/>
      <c r="B11" s="14"/>
      <c r="C11" s="14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1">
        <f>B7-B10</f>
        <v>668.80000000000007</v>
      </c>
      <c r="C13" s="11">
        <f>C7-C10</f>
        <v>612.99999999999989</v>
      </c>
      <c r="D13" s="11">
        <f t="shared" ref="D13:F13" si="0">D7-D10</f>
        <v>631</v>
      </c>
      <c r="E13" s="11">
        <f t="shared" si="0"/>
        <v>712.00000000000011</v>
      </c>
      <c r="F13" s="12">
        <f t="shared" si="0"/>
        <v>1052.2</v>
      </c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57</v>
      </c>
      <c r="C16" s="31">
        <v>57</v>
      </c>
      <c r="D16" s="31">
        <v>37</v>
      </c>
      <c r="E16" s="31">
        <v>34</v>
      </c>
      <c r="F16" s="32">
        <v>34</v>
      </c>
      <c r="G16" s="9"/>
      <c r="H16" s="9"/>
      <c r="I16" s="9"/>
      <c r="J16" s="9"/>
      <c r="K16" s="9"/>
      <c r="L16" s="9"/>
      <c r="M16" s="9"/>
      <c r="N16" s="9"/>
      <c r="O16" s="9"/>
      <c r="P16" s="10"/>
    </row>
    <row r="17" spans="1:18" x14ac:dyDescent="0.25">
      <c r="A17" s="5" t="s">
        <v>9</v>
      </c>
      <c r="B17" s="31">
        <v>49</v>
      </c>
      <c r="C17" s="31">
        <v>49</v>
      </c>
      <c r="D17" s="31">
        <v>61</v>
      </c>
      <c r="E17" s="31">
        <v>70</v>
      </c>
      <c r="F17" s="32">
        <v>52</v>
      </c>
      <c r="G17" s="9"/>
      <c r="H17" s="9"/>
      <c r="I17" s="9"/>
      <c r="J17" s="9"/>
      <c r="K17" s="9"/>
      <c r="L17" s="9"/>
      <c r="M17" s="9"/>
      <c r="N17" s="9"/>
      <c r="O17" s="9"/>
      <c r="P17" s="10"/>
    </row>
    <row r="18" spans="1:18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11</v>
      </c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1:18" x14ac:dyDescent="0.25">
      <c r="A19" s="5" t="s">
        <v>4</v>
      </c>
      <c r="B19" s="31">
        <v>36</v>
      </c>
      <c r="C19" s="31">
        <v>36</v>
      </c>
      <c r="D19" s="31">
        <v>34</v>
      </c>
      <c r="E19" s="31">
        <v>36</v>
      </c>
      <c r="F19" s="32">
        <v>36</v>
      </c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1:18" x14ac:dyDescent="0.25">
      <c r="A20" s="5" t="s">
        <v>28</v>
      </c>
      <c r="B20" s="31">
        <v>153</v>
      </c>
      <c r="C20" s="31">
        <v>109</v>
      </c>
      <c r="D20" s="31">
        <v>126</v>
      </c>
      <c r="E20" s="31">
        <v>183</v>
      </c>
      <c r="F20" s="32">
        <v>160</v>
      </c>
      <c r="G20" s="9"/>
      <c r="H20" s="9"/>
      <c r="I20" s="9"/>
      <c r="J20" s="9"/>
      <c r="K20" s="9"/>
      <c r="L20" s="9"/>
      <c r="M20" s="9"/>
      <c r="N20" s="9"/>
      <c r="O20" s="9"/>
      <c r="P20" s="10"/>
    </row>
    <row r="21" spans="1:18" x14ac:dyDescent="0.25">
      <c r="A21" s="5" t="s">
        <v>29</v>
      </c>
      <c r="B21" s="31">
        <v>32</v>
      </c>
      <c r="C21" s="31">
        <v>24</v>
      </c>
      <c r="D21" s="31">
        <v>25</v>
      </c>
      <c r="E21" s="31">
        <v>27</v>
      </c>
      <c r="F21" s="32">
        <v>20</v>
      </c>
      <c r="G21" s="9"/>
      <c r="H21" s="9"/>
      <c r="I21" s="9"/>
      <c r="J21" s="9"/>
      <c r="K21" s="9"/>
      <c r="L21" s="9"/>
      <c r="M21" s="9"/>
      <c r="N21" s="9"/>
      <c r="O21" s="9"/>
      <c r="P21" s="10"/>
    </row>
    <row r="22" spans="1:18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42</v>
      </c>
      <c r="F22" s="32">
        <v>35</v>
      </c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1:18" x14ac:dyDescent="0.25">
      <c r="A23" s="5" t="s">
        <v>6</v>
      </c>
      <c r="B23" s="31">
        <v>0</v>
      </c>
      <c r="C23" s="31">
        <v>0</v>
      </c>
      <c r="D23" s="31">
        <v>0</v>
      </c>
      <c r="E23" s="31">
        <v>0</v>
      </c>
      <c r="F23" s="32">
        <v>0</v>
      </c>
      <c r="G23" s="9"/>
      <c r="H23" s="9"/>
      <c r="I23" s="9"/>
      <c r="J23" s="9"/>
      <c r="K23" s="9"/>
      <c r="L23" s="9"/>
      <c r="M23" s="9"/>
      <c r="N23" s="9"/>
      <c r="O23" s="9"/>
      <c r="P23" s="10"/>
    </row>
    <row r="24" spans="1:18" x14ac:dyDescent="0.25">
      <c r="A24" s="5" t="s">
        <v>5</v>
      </c>
      <c r="B24" s="31">
        <v>41</v>
      </c>
      <c r="C24" s="31">
        <v>41</v>
      </c>
      <c r="D24" s="31">
        <v>46</v>
      </c>
      <c r="E24" s="31">
        <v>48</v>
      </c>
      <c r="F24" s="32">
        <v>44</v>
      </c>
      <c r="G24" s="9"/>
      <c r="H24" s="9"/>
      <c r="I24" s="9"/>
      <c r="J24" s="9"/>
      <c r="K24" s="9"/>
      <c r="L24" s="9"/>
      <c r="M24" s="9"/>
      <c r="N24" s="9"/>
      <c r="O24" s="9"/>
      <c r="P24" s="10"/>
    </row>
    <row r="25" spans="1:18" x14ac:dyDescent="0.25">
      <c r="A25" s="5" t="s">
        <v>23</v>
      </c>
      <c r="B25" s="31">
        <v>59</v>
      </c>
      <c r="C25" s="31">
        <v>59</v>
      </c>
      <c r="D25" s="31">
        <v>44</v>
      </c>
      <c r="E25" s="31">
        <v>44</v>
      </c>
      <c r="F25" s="32">
        <v>44</v>
      </c>
      <c r="G25" s="9"/>
      <c r="H25" s="9"/>
      <c r="I25" s="9"/>
      <c r="J25" s="9"/>
      <c r="K25" s="9"/>
      <c r="L25" s="9"/>
      <c r="M25" s="9"/>
      <c r="N25" s="9"/>
      <c r="O25" s="9"/>
      <c r="P25" s="10"/>
    </row>
    <row r="26" spans="1:18" x14ac:dyDescent="0.25">
      <c r="A26" s="5" t="s">
        <v>7</v>
      </c>
      <c r="B26" s="31">
        <v>3</v>
      </c>
      <c r="C26" s="31">
        <v>3</v>
      </c>
      <c r="D26" s="31">
        <v>6</v>
      </c>
      <c r="E26" s="31">
        <v>10</v>
      </c>
      <c r="F26" s="32">
        <v>9</v>
      </c>
      <c r="G26" s="9"/>
      <c r="H26" s="9"/>
      <c r="I26" s="9"/>
      <c r="J26" s="9"/>
      <c r="K26" s="9"/>
      <c r="L26" s="9"/>
      <c r="M26" s="9"/>
      <c r="N26" s="9"/>
      <c r="O26" s="9"/>
      <c r="P26" s="10"/>
    </row>
    <row r="27" spans="1:18" x14ac:dyDescent="0.25">
      <c r="A27" s="5" t="s">
        <v>8</v>
      </c>
      <c r="B27" s="31">
        <v>17</v>
      </c>
      <c r="C27" s="31">
        <v>17</v>
      </c>
      <c r="D27" s="31">
        <v>16</v>
      </c>
      <c r="E27" s="31">
        <v>16</v>
      </c>
      <c r="F27" s="32">
        <v>16</v>
      </c>
      <c r="G27" s="9"/>
      <c r="H27" s="9"/>
      <c r="I27" s="9"/>
      <c r="J27" s="9"/>
      <c r="K27" s="9"/>
      <c r="L27" s="9"/>
      <c r="M27" s="9"/>
      <c r="N27" s="9"/>
      <c r="O27" s="9"/>
      <c r="P27" s="10"/>
    </row>
    <row r="28" spans="1:18" x14ac:dyDescent="0.25">
      <c r="A28" s="5" t="s">
        <v>21</v>
      </c>
      <c r="B28" s="31">
        <v>126</v>
      </c>
      <c r="C28" s="31">
        <v>126</v>
      </c>
      <c r="D28" s="31">
        <v>131</v>
      </c>
      <c r="E28" s="31">
        <v>130</v>
      </c>
      <c r="F28" s="32">
        <v>118</v>
      </c>
      <c r="G28" s="9"/>
      <c r="H28" s="9"/>
      <c r="I28" s="9"/>
      <c r="J28" s="9"/>
      <c r="K28" s="9"/>
      <c r="L28" s="9"/>
      <c r="M28" s="9"/>
      <c r="N28" s="9"/>
      <c r="O28" s="9"/>
      <c r="P28" s="10"/>
    </row>
    <row r="29" spans="1:18" x14ac:dyDescent="0.25">
      <c r="A29" s="5" t="s">
        <v>10</v>
      </c>
      <c r="B29" s="31">
        <v>31</v>
      </c>
      <c r="C29" s="31">
        <v>31</v>
      </c>
      <c r="D29" s="31">
        <v>29</v>
      </c>
      <c r="E29" s="31">
        <v>26</v>
      </c>
      <c r="F29" s="32">
        <v>24</v>
      </c>
      <c r="G29" s="9"/>
      <c r="H29" s="9"/>
      <c r="I29" s="9"/>
      <c r="J29" s="9"/>
      <c r="K29" s="9"/>
      <c r="L29" s="9"/>
      <c r="M29" s="9"/>
      <c r="N29" s="9"/>
      <c r="O29" s="9"/>
      <c r="P29" s="10"/>
      <c r="R29" s="1"/>
    </row>
    <row r="30" spans="1:18" x14ac:dyDescent="0.25">
      <c r="A30" s="5" t="s">
        <v>22</v>
      </c>
      <c r="B30" s="31">
        <v>66</v>
      </c>
      <c r="C30" s="31">
        <v>66</v>
      </c>
      <c r="D30" s="31">
        <v>11</v>
      </c>
      <c r="E30" s="31">
        <v>11</v>
      </c>
      <c r="F30" s="32">
        <v>10</v>
      </c>
      <c r="G30" s="9"/>
      <c r="H30" s="9"/>
      <c r="I30" s="9"/>
      <c r="J30" s="9"/>
      <c r="K30" s="9"/>
      <c r="L30" s="9"/>
      <c r="M30" s="9"/>
      <c r="N30" s="9"/>
      <c r="O30" s="9"/>
      <c r="P30" s="10"/>
      <c r="R30" s="1"/>
    </row>
    <row r="31" spans="1:18" x14ac:dyDescent="0.25">
      <c r="A31" s="5" t="s">
        <v>31</v>
      </c>
      <c r="B31" s="31">
        <v>25</v>
      </c>
      <c r="C31" s="31">
        <v>25</v>
      </c>
      <c r="D31" s="31">
        <v>27</v>
      </c>
      <c r="E31" s="31">
        <v>13</v>
      </c>
      <c r="F31" s="32">
        <v>12</v>
      </c>
      <c r="G31" s="9"/>
      <c r="H31" s="9"/>
      <c r="I31" s="9"/>
      <c r="J31" s="9"/>
      <c r="K31" s="9"/>
      <c r="L31" s="9"/>
      <c r="M31" s="9"/>
      <c r="N31" s="9"/>
      <c r="O31" s="9"/>
      <c r="P31" s="10"/>
    </row>
    <row r="32" spans="1:18" x14ac:dyDescent="0.25">
      <c r="A32" s="5"/>
      <c r="B32" s="9"/>
      <c r="C32" s="9"/>
      <c r="D32" s="9"/>
      <c r="E32" s="9"/>
      <c r="F32" s="10"/>
      <c r="G32" s="9"/>
      <c r="H32" s="9"/>
      <c r="I32" s="9"/>
      <c r="J32" s="9"/>
      <c r="K32" s="9"/>
      <c r="L32" s="9"/>
      <c r="M32" s="9"/>
      <c r="N32" s="9"/>
      <c r="O32" s="9"/>
      <c r="P32" s="10"/>
    </row>
    <row r="33" spans="1:19" x14ac:dyDescent="0.25">
      <c r="A33" s="5" t="s">
        <v>27</v>
      </c>
      <c r="B33" s="11">
        <f>SUM(B16:B31)</f>
        <v>734</v>
      </c>
      <c r="C33" s="11">
        <f>SUM(C16:C31)</f>
        <v>678</v>
      </c>
      <c r="D33" s="11">
        <f>SUM(D16:D31)</f>
        <v>631</v>
      </c>
      <c r="E33" s="11">
        <f>SUM(E16:E31)</f>
        <v>702</v>
      </c>
      <c r="F33" s="12">
        <f>SUM(F16:F31)</f>
        <v>625</v>
      </c>
      <c r="G33" s="9"/>
      <c r="H33" s="9"/>
      <c r="I33" s="9"/>
      <c r="J33" s="9"/>
      <c r="K33" s="9"/>
      <c r="L33" s="9"/>
      <c r="M33" s="9"/>
      <c r="N33" s="9"/>
      <c r="O33" s="9"/>
      <c r="P33" s="10"/>
    </row>
    <row r="34" spans="1:19" x14ac:dyDescent="0.25">
      <c r="A34" s="5"/>
      <c r="D34" s="8"/>
      <c r="E34" s="9"/>
      <c r="F34" s="10"/>
      <c r="G34" s="9"/>
      <c r="H34" s="9"/>
      <c r="I34" s="9"/>
      <c r="J34" s="9"/>
      <c r="K34" s="9"/>
      <c r="L34" s="9"/>
      <c r="M34" s="9"/>
      <c r="N34" s="9"/>
      <c r="O34" s="9"/>
      <c r="P34" s="10"/>
      <c r="S34" s="1"/>
    </row>
    <row r="35" spans="1:19" x14ac:dyDescent="0.25">
      <c r="A35" s="5" t="s">
        <v>16</v>
      </c>
      <c r="B35" s="11">
        <f>B13-B33</f>
        <v>-65.199999999999932</v>
      </c>
      <c r="C35" s="11">
        <f>C13-C33</f>
        <v>-65.000000000000114</v>
      </c>
      <c r="D35" s="11">
        <f>D13-D33</f>
        <v>0</v>
      </c>
      <c r="E35" s="11">
        <f>E13-E33</f>
        <v>10.000000000000114</v>
      </c>
      <c r="F35" s="12">
        <f>F13-F33</f>
        <v>427.20000000000005</v>
      </c>
      <c r="G35" s="9"/>
      <c r="H35" s="9"/>
      <c r="I35" s="9"/>
      <c r="J35" s="9"/>
      <c r="K35" s="9"/>
      <c r="L35" s="9"/>
      <c r="M35" s="9"/>
      <c r="N35" s="9"/>
      <c r="O35" s="9"/>
      <c r="P35" s="10"/>
    </row>
    <row r="36" spans="1:19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9"/>
      <c r="P36" s="10"/>
    </row>
    <row r="37" spans="1:19" x14ac:dyDescent="0.25">
      <c r="A37" s="5" t="s">
        <v>15</v>
      </c>
      <c r="B37" s="16">
        <f>B35/B33</f>
        <v>-8.8828337874659311E-2</v>
      </c>
      <c r="C37" s="16">
        <f>C35/C33</f>
        <v>-9.5870206489675688E-2</v>
      </c>
      <c r="D37" s="16">
        <f>D35/D33</f>
        <v>0</v>
      </c>
      <c r="E37" s="16">
        <f>E35/E33</f>
        <v>1.4245014245014407E-2</v>
      </c>
      <c r="F37" s="17">
        <f>F35/F33</f>
        <v>0.68352000000000013</v>
      </c>
      <c r="G37" s="9"/>
      <c r="H37" s="9"/>
      <c r="I37" s="9"/>
      <c r="J37" s="9"/>
      <c r="K37" s="9"/>
      <c r="L37" s="9"/>
      <c r="M37" s="9"/>
      <c r="N37" s="9"/>
      <c r="O37" s="9"/>
      <c r="P37" s="10"/>
    </row>
    <row r="38" spans="1:19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9"/>
      <c r="P38" s="10"/>
    </row>
    <row r="39" spans="1:19" x14ac:dyDescent="0.25">
      <c r="A39" s="5" t="s">
        <v>18</v>
      </c>
      <c r="B39" s="9"/>
      <c r="C39" s="11">
        <f>B35-C35</f>
        <v>-0.1999999999998181</v>
      </c>
      <c r="D39" s="11">
        <f>C35-D35</f>
        <v>-65.000000000000114</v>
      </c>
      <c r="E39" s="11">
        <f>C35-E35</f>
        <v>-75.000000000000227</v>
      </c>
      <c r="F39" s="12">
        <f>C35-F35</f>
        <v>-492.20000000000016</v>
      </c>
      <c r="G39" s="9"/>
      <c r="H39" s="9"/>
      <c r="I39" s="9"/>
      <c r="J39" s="9"/>
      <c r="K39" s="9"/>
      <c r="L39" s="9"/>
      <c r="M39" s="9"/>
      <c r="N39" s="9"/>
      <c r="O39" s="9"/>
      <c r="P39" s="10"/>
    </row>
    <row r="40" spans="1:19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9"/>
      <c r="P40" s="10"/>
    </row>
    <row r="41" spans="1:19" x14ac:dyDescent="0.25">
      <c r="A41" s="5" t="s">
        <v>18</v>
      </c>
      <c r="B41" s="9"/>
      <c r="C41" s="16">
        <f>B37-C37</f>
        <v>7.0418686150163778E-3</v>
      </c>
      <c r="D41" s="16">
        <f>C37-D37</f>
        <v>-9.5870206489675688E-2</v>
      </c>
      <c r="E41" s="16">
        <f>C37-E37</f>
        <v>-0.1101152207346901</v>
      </c>
      <c r="F41" s="17">
        <f>C37-F37</f>
        <v>-0.77939020648967583</v>
      </c>
      <c r="G41" s="9"/>
      <c r="H41" s="9"/>
      <c r="I41" s="9"/>
      <c r="J41" s="9"/>
      <c r="K41" s="9"/>
      <c r="L41" s="9"/>
      <c r="M41" s="9"/>
      <c r="N41" s="9"/>
      <c r="O41" s="9"/>
      <c r="P41" s="10"/>
    </row>
    <row r="42" spans="1:19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9"/>
      <c r="P42" s="10"/>
    </row>
    <row r="43" spans="1:19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10"/>
    </row>
    <row r="44" spans="1:19" x14ac:dyDescent="0.25">
      <c r="A44" s="5" t="s">
        <v>25</v>
      </c>
      <c r="B44" s="41">
        <f>B33/B3</f>
        <v>166.43990929705214</v>
      </c>
      <c r="C44" s="41">
        <f>C33/C3</f>
        <v>165.36585365853659</v>
      </c>
      <c r="D44" s="21">
        <f t="shared" ref="D44:F44" si="1">D33/D3</f>
        <v>150.23809523809524</v>
      </c>
      <c r="E44" s="21">
        <f t="shared" si="1"/>
        <v>150.96774193548387</v>
      </c>
      <c r="F44" s="22">
        <f t="shared" si="1"/>
        <v>95.565749235474001</v>
      </c>
      <c r="G44" s="9"/>
      <c r="H44" s="9"/>
      <c r="I44" s="9"/>
      <c r="J44" s="9"/>
      <c r="K44" s="9"/>
      <c r="L44" s="9"/>
      <c r="M44" s="9"/>
      <c r="N44" s="9"/>
      <c r="O44" s="9"/>
      <c r="P44" s="10"/>
    </row>
    <row r="45" spans="1:19" x14ac:dyDescent="0.25">
      <c r="A45" s="18" t="s">
        <v>40</v>
      </c>
      <c r="B45" s="21"/>
      <c r="C45" s="21">
        <f>B44-C44</f>
        <v>1.0740556385155458</v>
      </c>
      <c r="D45" s="21">
        <f>C44-D44</f>
        <v>15.127758420441353</v>
      </c>
      <c r="E45" s="21">
        <f>C44-E44</f>
        <v>14.398111723052722</v>
      </c>
      <c r="F45" s="22">
        <f>C44-F44</f>
        <v>69.800104423062592</v>
      </c>
      <c r="G45" s="9"/>
      <c r="H45" s="9"/>
      <c r="I45" s="9"/>
      <c r="J45" s="9"/>
      <c r="K45" s="9"/>
      <c r="L45" s="9"/>
      <c r="M45" s="9"/>
      <c r="N45" s="9"/>
      <c r="O45" s="9"/>
      <c r="P45" s="10"/>
    </row>
    <row r="46" spans="1:19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9"/>
      <c r="P46" s="10"/>
    </row>
    <row r="47" spans="1:19" x14ac:dyDescent="0.25">
      <c r="A47" s="5" t="s">
        <v>26</v>
      </c>
      <c r="B47" s="11">
        <f>B33/B5</f>
        <v>4.0777777777777775</v>
      </c>
      <c r="C47" s="11">
        <f>C33/C5</f>
        <v>3.7666666666666666</v>
      </c>
      <c r="D47" s="11">
        <f t="shared" ref="D47:F47" si="2">D33/D5</f>
        <v>3.5055555555555555</v>
      </c>
      <c r="E47" s="11">
        <f t="shared" si="2"/>
        <v>3.9</v>
      </c>
      <c r="F47" s="12">
        <f t="shared" si="2"/>
        <v>3.4722222222222223</v>
      </c>
      <c r="G47" s="9"/>
      <c r="H47" s="9"/>
      <c r="I47" s="9"/>
      <c r="J47" s="9"/>
      <c r="K47" s="9"/>
      <c r="L47" s="9"/>
      <c r="M47" s="9"/>
      <c r="N47" s="9"/>
      <c r="O47" s="9"/>
      <c r="P47" s="10"/>
    </row>
    <row r="48" spans="1:19" ht="15.75" thickBot="1" x14ac:dyDescent="0.3">
      <c r="A48" s="23" t="s">
        <v>40</v>
      </c>
      <c r="B48" s="24"/>
      <c r="C48" s="25">
        <f>B47-C47</f>
        <v>0.31111111111111089</v>
      </c>
      <c r="D48" s="25">
        <f>C47-D47</f>
        <v>0.26111111111111107</v>
      </c>
      <c r="E48" s="25">
        <f>C47-E47</f>
        <v>-0.1333333333333333</v>
      </c>
      <c r="F48" s="26">
        <f>C47-F47</f>
        <v>0.29444444444444429</v>
      </c>
      <c r="G48" s="9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ht="15.75" thickBot="1" x14ac:dyDescent="0.3">
      <c r="A63" s="27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8"/>
    </row>
  </sheetData>
  <sheetProtection algorithmName="SHA-512" hashValue="JgifeP57doEFCTYb5fmQoS+ExW6OSDCnqmWHR7s7FGPUF9juSrCnBTGY7rgrA2MLtZIvEY/efFuuXAaWYl1WPg==" saltValue="K/OHl7A22WVMiPcqirLLuw==" spinCount="100000" sheet="1" objects="1" scenarios="1"/>
  <pageMargins left="0.7" right="0.7" top="0.75" bottom="0.75" header="0.3" footer="0.3"/>
  <pageSetup scale="54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4D694-E818-473D-B066-C15773AE22F2}">
  <sheetPr codeName="Sheet10"/>
  <dimension ref="A1:O65"/>
  <sheetViews>
    <sheetView workbookViewId="0">
      <selection activeCell="Q31" sqref="Q31"/>
    </sheetView>
  </sheetViews>
  <sheetFormatPr defaultRowHeight="15" x14ac:dyDescent="0.25"/>
  <cols>
    <col min="1" max="1" width="29.140625" customWidth="1"/>
  </cols>
  <sheetData>
    <row r="1" spans="1:15" x14ac:dyDescent="0.25">
      <c r="A1" s="2" t="s">
        <v>34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4"/>
    </row>
    <row r="2" spans="1:15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10"/>
    </row>
    <row r="3" spans="1:15" x14ac:dyDescent="0.25">
      <c r="A3" s="5" t="s">
        <v>1</v>
      </c>
      <c r="B3" s="31">
        <v>3.97</v>
      </c>
      <c r="C3" s="31">
        <v>4.4000000000000004</v>
      </c>
      <c r="D3" s="31">
        <v>4.5</v>
      </c>
      <c r="E3" s="31">
        <v>4.9000000000000004</v>
      </c>
      <c r="F3" s="32">
        <v>6.38</v>
      </c>
      <c r="G3" s="9"/>
      <c r="H3" s="9"/>
      <c r="I3" s="9"/>
      <c r="J3" s="9"/>
      <c r="K3" s="9"/>
      <c r="L3" s="9"/>
      <c r="M3" s="9"/>
      <c r="N3" s="9"/>
      <c r="O3" s="10"/>
    </row>
    <row r="4" spans="1:15" x14ac:dyDescent="0.25">
      <c r="A4" s="5"/>
      <c r="B4" s="8"/>
      <c r="C4" s="8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10"/>
    </row>
    <row r="5" spans="1:15" x14ac:dyDescent="0.25">
      <c r="A5" s="5" t="s">
        <v>2</v>
      </c>
      <c r="B5" s="33">
        <v>90</v>
      </c>
      <c r="C5" s="33">
        <v>90</v>
      </c>
      <c r="D5" s="33">
        <v>90</v>
      </c>
      <c r="E5" s="33">
        <v>90</v>
      </c>
      <c r="F5" s="37">
        <v>90</v>
      </c>
      <c r="G5" s="9"/>
      <c r="H5" s="9"/>
      <c r="I5" s="9"/>
      <c r="J5" s="9"/>
      <c r="K5" s="9"/>
      <c r="L5" s="9"/>
      <c r="M5" s="9"/>
      <c r="N5" s="9"/>
      <c r="O5" s="10"/>
    </row>
    <row r="6" spans="1:15" x14ac:dyDescent="0.25">
      <c r="A6" s="5"/>
      <c r="B6" s="8"/>
      <c r="C6" s="8"/>
      <c r="D6" s="9"/>
      <c r="E6" s="9"/>
      <c r="F6" s="10"/>
      <c r="G6" s="9"/>
      <c r="H6" s="9"/>
      <c r="I6" s="9"/>
      <c r="J6" s="9"/>
      <c r="K6" s="9"/>
      <c r="L6" s="9"/>
      <c r="M6" s="9"/>
      <c r="N6" s="9"/>
      <c r="O6" s="10"/>
    </row>
    <row r="7" spans="1:15" x14ac:dyDescent="0.25">
      <c r="A7" s="5" t="s">
        <v>13</v>
      </c>
      <c r="B7" s="11">
        <f>B3*B5</f>
        <v>357.3</v>
      </c>
      <c r="C7" s="11">
        <f>C3*C5</f>
        <v>396.00000000000006</v>
      </c>
      <c r="D7" s="11">
        <f t="shared" ref="D7:F7" si="0">D3*D5</f>
        <v>405</v>
      </c>
      <c r="E7" s="11">
        <f t="shared" si="0"/>
        <v>441.00000000000006</v>
      </c>
      <c r="F7" s="12">
        <f t="shared" si="0"/>
        <v>574.20000000000005</v>
      </c>
      <c r="G7" s="9"/>
      <c r="H7" s="9"/>
      <c r="I7" s="9"/>
      <c r="J7" s="9"/>
      <c r="K7" s="9"/>
      <c r="L7" s="9"/>
      <c r="M7" s="9"/>
      <c r="N7" s="9"/>
      <c r="O7" s="10"/>
    </row>
    <row r="8" spans="1:15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10"/>
    </row>
    <row r="9" spans="1:15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10"/>
    </row>
    <row r="10" spans="1:15" x14ac:dyDescent="0.25">
      <c r="A10" s="5" t="s">
        <v>20</v>
      </c>
      <c r="B10" s="34">
        <v>0.2</v>
      </c>
      <c r="C10" s="34">
        <v>0.2</v>
      </c>
      <c r="D10" s="34">
        <v>0.2</v>
      </c>
      <c r="E10" s="34">
        <v>0.2</v>
      </c>
      <c r="F10" s="35">
        <v>0.2</v>
      </c>
      <c r="G10" s="9"/>
      <c r="H10" s="9"/>
      <c r="I10" s="9"/>
      <c r="J10" s="9"/>
      <c r="K10" s="9"/>
      <c r="L10" s="9"/>
      <c r="M10" s="9"/>
      <c r="N10" s="9"/>
      <c r="O10" s="10"/>
    </row>
    <row r="11" spans="1:15" x14ac:dyDescent="0.25">
      <c r="A11" s="5" t="s">
        <v>19</v>
      </c>
      <c r="B11" s="29">
        <f>((B10*B5)*B3)</f>
        <v>71.460000000000008</v>
      </c>
      <c r="C11" s="29">
        <f>((C10*C5)*C3)</f>
        <v>79.2</v>
      </c>
      <c r="D11" s="29">
        <f t="shared" ref="D11:F11" si="1">((D10*D5)*D3)</f>
        <v>81</v>
      </c>
      <c r="E11" s="29">
        <f t="shared" si="1"/>
        <v>88.2</v>
      </c>
      <c r="F11" s="30">
        <f t="shared" si="1"/>
        <v>114.84</v>
      </c>
      <c r="G11" s="9"/>
      <c r="H11" s="9"/>
      <c r="I11" s="9"/>
      <c r="J11" s="9"/>
      <c r="K11" s="9"/>
      <c r="L11" s="9"/>
      <c r="M11" s="9"/>
      <c r="N11" s="9"/>
      <c r="O11" s="10"/>
    </row>
    <row r="12" spans="1:15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10"/>
    </row>
    <row r="13" spans="1:15" x14ac:dyDescent="0.25">
      <c r="A13" s="5" t="s">
        <v>17</v>
      </c>
      <c r="B13" s="11">
        <f>(((1-B10)*B5)*B3)</f>
        <v>285.84000000000003</v>
      </c>
      <c r="C13" s="11">
        <f>(((1-C10)*C5)*C3)</f>
        <v>316.8</v>
      </c>
      <c r="D13" s="11">
        <f t="shared" ref="D13:F13" si="2">(((1-D10)*D5)*D3)</f>
        <v>324</v>
      </c>
      <c r="E13" s="11">
        <f t="shared" si="2"/>
        <v>352.8</v>
      </c>
      <c r="F13" s="12">
        <f t="shared" si="2"/>
        <v>459.36</v>
      </c>
      <c r="G13" s="9"/>
      <c r="H13" s="9"/>
      <c r="I13" s="9"/>
      <c r="J13" s="9"/>
      <c r="K13" s="9"/>
      <c r="L13" s="9"/>
      <c r="M13" s="9"/>
      <c r="N13" s="9"/>
      <c r="O13" s="10"/>
    </row>
    <row r="14" spans="1:15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10"/>
    </row>
    <row r="16" spans="1:15" x14ac:dyDescent="0.25">
      <c r="A16" s="5" t="s">
        <v>3</v>
      </c>
      <c r="B16" s="31">
        <v>44</v>
      </c>
      <c r="C16" s="31">
        <v>44</v>
      </c>
      <c r="D16" s="31">
        <v>33</v>
      </c>
      <c r="E16" s="31">
        <v>33</v>
      </c>
      <c r="F16" s="32">
        <v>33</v>
      </c>
      <c r="G16" s="9"/>
      <c r="H16" s="9"/>
      <c r="I16" s="9"/>
      <c r="J16" s="9"/>
      <c r="K16" s="9"/>
      <c r="L16" s="9"/>
      <c r="M16" s="9"/>
      <c r="N16" s="9"/>
      <c r="O16" s="10"/>
    </row>
    <row r="17" spans="1:15" x14ac:dyDescent="0.25">
      <c r="A17" s="5" t="s">
        <v>9</v>
      </c>
      <c r="B17" s="31">
        <v>13</v>
      </c>
      <c r="C17" s="31">
        <v>12</v>
      </c>
      <c r="D17" s="31">
        <v>19</v>
      </c>
      <c r="E17" s="31">
        <v>19</v>
      </c>
      <c r="F17" s="32">
        <v>13</v>
      </c>
      <c r="G17" s="9"/>
      <c r="H17" s="9"/>
      <c r="I17" s="9"/>
      <c r="J17" s="9"/>
      <c r="K17" s="9"/>
      <c r="L17" s="9"/>
      <c r="M17" s="9"/>
      <c r="N17" s="9"/>
      <c r="O17" s="10"/>
    </row>
    <row r="18" spans="1:15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12</v>
      </c>
      <c r="G18" s="9"/>
      <c r="H18" s="9"/>
      <c r="I18" s="9"/>
      <c r="J18" s="9"/>
      <c r="K18" s="9"/>
      <c r="L18" s="9"/>
      <c r="M18" s="9"/>
      <c r="N18" s="9"/>
      <c r="O18" s="10"/>
    </row>
    <row r="19" spans="1:15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2">
        <v>0</v>
      </c>
      <c r="G19" s="9"/>
      <c r="H19" s="9"/>
      <c r="I19" s="9"/>
      <c r="J19" s="9"/>
      <c r="K19" s="9"/>
      <c r="L19" s="9"/>
      <c r="M19" s="9"/>
      <c r="N19" s="9"/>
      <c r="O19" s="10"/>
    </row>
    <row r="20" spans="1:15" x14ac:dyDescent="0.25">
      <c r="A20" s="5" t="s">
        <v>28</v>
      </c>
      <c r="B20" s="31">
        <v>87</v>
      </c>
      <c r="C20" s="31">
        <v>57</v>
      </c>
      <c r="D20" s="31">
        <v>65</v>
      </c>
      <c r="E20" s="31">
        <v>86</v>
      </c>
      <c r="F20" s="32">
        <v>84</v>
      </c>
      <c r="G20" s="9"/>
      <c r="H20" s="9"/>
      <c r="I20" s="9"/>
      <c r="J20" s="9"/>
      <c r="K20" s="9"/>
      <c r="L20" s="9"/>
      <c r="M20" s="9"/>
      <c r="N20" s="9"/>
      <c r="O20" s="10"/>
    </row>
    <row r="21" spans="1:15" x14ac:dyDescent="0.25">
      <c r="A21" s="5" t="s">
        <v>29</v>
      </c>
      <c r="B21" s="31">
        <v>42</v>
      </c>
      <c r="C21" s="31">
        <v>32</v>
      </c>
      <c r="D21" s="31">
        <v>30</v>
      </c>
      <c r="E21" s="31">
        <v>36</v>
      </c>
      <c r="F21" s="32">
        <v>26</v>
      </c>
      <c r="G21" s="9"/>
      <c r="H21" s="9"/>
      <c r="I21" s="9"/>
      <c r="J21" s="9"/>
      <c r="K21" s="9"/>
      <c r="L21" s="9"/>
      <c r="M21" s="9"/>
      <c r="N21" s="9"/>
      <c r="O21" s="10"/>
    </row>
    <row r="22" spans="1:15" x14ac:dyDescent="0.25">
      <c r="A22" s="5" t="s">
        <v>30</v>
      </c>
      <c r="B22" s="31">
        <v>18</v>
      </c>
      <c r="C22" s="31">
        <v>15</v>
      </c>
      <c r="D22" s="31">
        <v>17</v>
      </c>
      <c r="E22" s="31">
        <v>27</v>
      </c>
      <c r="F22" s="32">
        <v>23</v>
      </c>
      <c r="G22" s="9"/>
      <c r="H22" s="9"/>
      <c r="I22" s="9"/>
      <c r="J22" s="9"/>
      <c r="K22" s="9"/>
      <c r="L22" s="9"/>
      <c r="M22" s="9"/>
      <c r="N22" s="9"/>
      <c r="O22" s="10"/>
    </row>
    <row r="23" spans="1:15" x14ac:dyDescent="0.25">
      <c r="A23" s="5" t="s">
        <v>6</v>
      </c>
      <c r="B23" s="31">
        <v>11</v>
      </c>
      <c r="C23" s="31">
        <v>11</v>
      </c>
      <c r="D23" s="31">
        <v>19</v>
      </c>
      <c r="E23" s="31">
        <v>41</v>
      </c>
      <c r="F23" s="32">
        <v>17</v>
      </c>
      <c r="G23" s="9"/>
      <c r="H23" s="9"/>
      <c r="I23" s="9"/>
      <c r="J23" s="9"/>
      <c r="K23" s="9"/>
      <c r="L23" s="9"/>
      <c r="M23" s="9"/>
      <c r="N23" s="9"/>
      <c r="O23" s="10"/>
    </row>
    <row r="24" spans="1:15" x14ac:dyDescent="0.25">
      <c r="A24" s="5" t="s">
        <v>5</v>
      </c>
      <c r="B24" s="31">
        <v>33</v>
      </c>
      <c r="C24" s="31">
        <v>33</v>
      </c>
      <c r="D24" s="31">
        <v>45</v>
      </c>
      <c r="E24" s="31">
        <v>45</v>
      </c>
      <c r="F24" s="32">
        <v>38</v>
      </c>
      <c r="G24" s="9"/>
      <c r="H24" s="9"/>
      <c r="I24" s="9"/>
      <c r="J24" s="9"/>
      <c r="K24" s="9"/>
      <c r="L24" s="9"/>
      <c r="M24" s="9"/>
      <c r="N24" s="9"/>
      <c r="O24" s="10"/>
    </row>
    <row r="25" spans="1:15" x14ac:dyDescent="0.25">
      <c r="A25" s="5" t="s">
        <v>23</v>
      </c>
      <c r="B25" s="31">
        <v>35</v>
      </c>
      <c r="C25" s="31">
        <v>35</v>
      </c>
      <c r="D25" s="31">
        <v>25</v>
      </c>
      <c r="E25" s="31">
        <v>25</v>
      </c>
      <c r="F25" s="32">
        <v>25</v>
      </c>
      <c r="G25" s="9"/>
      <c r="H25" s="9"/>
      <c r="I25" s="9"/>
      <c r="J25" s="9"/>
      <c r="K25" s="9"/>
      <c r="L25" s="9"/>
      <c r="M25" s="9"/>
      <c r="N25" s="9"/>
      <c r="O25" s="10"/>
    </row>
    <row r="26" spans="1:15" x14ac:dyDescent="0.25">
      <c r="A26" s="5" t="s">
        <v>7</v>
      </c>
      <c r="B26" s="31">
        <v>41</v>
      </c>
      <c r="C26" s="31">
        <v>41</v>
      </c>
      <c r="D26" s="31">
        <v>40</v>
      </c>
      <c r="E26" s="31">
        <v>40</v>
      </c>
      <c r="F26" s="32">
        <v>39</v>
      </c>
      <c r="G26" s="9"/>
      <c r="H26" s="9"/>
      <c r="I26" s="9"/>
      <c r="J26" s="9"/>
      <c r="K26" s="9"/>
      <c r="L26" s="9"/>
      <c r="M26" s="9"/>
      <c r="N26" s="9"/>
      <c r="O26" s="10"/>
    </row>
    <row r="27" spans="1:15" x14ac:dyDescent="0.25">
      <c r="A27" s="5" t="s">
        <v>8</v>
      </c>
      <c r="B27" s="31">
        <v>10</v>
      </c>
      <c r="C27" s="31">
        <v>10</v>
      </c>
      <c r="D27" s="31">
        <v>9</v>
      </c>
      <c r="E27" s="31">
        <v>9</v>
      </c>
      <c r="F27" s="32">
        <v>7</v>
      </c>
      <c r="G27" s="9"/>
      <c r="H27" s="9"/>
      <c r="I27" s="9"/>
      <c r="J27" s="9"/>
      <c r="K27" s="9"/>
      <c r="L27" s="9"/>
      <c r="M27" s="9"/>
      <c r="N27" s="9"/>
      <c r="O27" s="10"/>
    </row>
    <row r="28" spans="1:15" x14ac:dyDescent="0.25">
      <c r="A28" s="5" t="s">
        <v>21</v>
      </c>
      <c r="B28" s="31">
        <v>15</v>
      </c>
      <c r="C28" s="31">
        <v>15</v>
      </c>
      <c r="D28" s="31">
        <v>15</v>
      </c>
      <c r="E28" s="31">
        <v>15</v>
      </c>
      <c r="F28" s="32">
        <v>23</v>
      </c>
      <c r="G28" s="9"/>
      <c r="H28" s="9"/>
      <c r="I28" s="9"/>
      <c r="J28" s="9"/>
      <c r="K28" s="9"/>
      <c r="L28" s="9"/>
      <c r="M28" s="9"/>
      <c r="N28" s="9"/>
      <c r="O28" s="10"/>
    </row>
    <row r="29" spans="1:15" x14ac:dyDescent="0.25">
      <c r="A29" s="5" t="s">
        <v>10</v>
      </c>
      <c r="B29" s="31">
        <v>25</v>
      </c>
      <c r="C29" s="31">
        <v>25</v>
      </c>
      <c r="D29" s="31">
        <v>13</v>
      </c>
      <c r="E29" s="31">
        <v>13</v>
      </c>
      <c r="F29" s="32">
        <v>11</v>
      </c>
      <c r="G29" s="9"/>
      <c r="H29" s="9"/>
      <c r="I29" s="9"/>
      <c r="J29" s="9"/>
      <c r="K29" s="9"/>
      <c r="L29" s="9"/>
      <c r="M29" s="9"/>
      <c r="N29" s="9"/>
      <c r="O29" s="10"/>
    </row>
    <row r="30" spans="1:15" x14ac:dyDescent="0.25">
      <c r="A30" s="5" t="s">
        <v>22</v>
      </c>
      <c r="B30" s="31">
        <v>0</v>
      </c>
      <c r="C30" s="31">
        <v>0</v>
      </c>
      <c r="D30" s="31">
        <v>0</v>
      </c>
      <c r="E30" s="31">
        <v>0</v>
      </c>
      <c r="F30" s="32">
        <v>0</v>
      </c>
      <c r="G30" s="9"/>
      <c r="H30" s="9"/>
      <c r="I30" s="9"/>
      <c r="J30" s="9"/>
      <c r="K30" s="9"/>
      <c r="L30" s="9"/>
      <c r="M30" s="9"/>
      <c r="N30" s="9"/>
      <c r="O30" s="10"/>
    </row>
    <row r="31" spans="1:15" x14ac:dyDescent="0.25">
      <c r="A31" s="5" t="s">
        <v>31</v>
      </c>
      <c r="B31" s="31">
        <v>15</v>
      </c>
      <c r="C31" s="31">
        <v>15</v>
      </c>
      <c r="D31" s="31">
        <v>16</v>
      </c>
      <c r="E31" s="31">
        <v>14</v>
      </c>
      <c r="F31" s="32">
        <v>7</v>
      </c>
      <c r="G31" s="9"/>
      <c r="H31" s="9"/>
      <c r="I31" s="9"/>
      <c r="J31" s="9"/>
      <c r="K31" s="9"/>
      <c r="L31" s="9"/>
      <c r="M31" s="9"/>
      <c r="N31" s="9"/>
      <c r="O31" s="10"/>
    </row>
    <row r="32" spans="1:15" x14ac:dyDescent="0.25">
      <c r="A32" s="5"/>
      <c r="B32" s="6"/>
      <c r="C32" s="6"/>
      <c r="D32" s="6"/>
      <c r="E32" s="6"/>
      <c r="F32" s="7"/>
      <c r="G32" s="9"/>
      <c r="H32" s="9"/>
      <c r="I32" s="9"/>
      <c r="J32" s="9"/>
      <c r="K32" s="9"/>
      <c r="L32" s="9"/>
      <c r="M32" s="9"/>
      <c r="N32" s="9"/>
      <c r="O32" s="10"/>
    </row>
    <row r="33" spans="1:15" x14ac:dyDescent="0.25">
      <c r="A33" s="5" t="s">
        <v>27</v>
      </c>
      <c r="B33" s="11">
        <f>SUM(B16:B31)</f>
        <v>401</v>
      </c>
      <c r="C33" s="11">
        <f>SUM(C16:C31)</f>
        <v>357</v>
      </c>
      <c r="D33" s="11">
        <f>SUM(D16:D31)</f>
        <v>358</v>
      </c>
      <c r="E33" s="11">
        <f>SUM(E16:E31)</f>
        <v>415</v>
      </c>
      <c r="F33" s="12">
        <f>SUM(F16:F31)</f>
        <v>358</v>
      </c>
      <c r="G33" s="9"/>
      <c r="H33" s="9"/>
      <c r="I33" s="9"/>
      <c r="J33" s="9"/>
      <c r="K33" s="9"/>
      <c r="L33" s="9"/>
      <c r="M33" s="9"/>
      <c r="N33" s="9"/>
      <c r="O33" s="10"/>
    </row>
    <row r="34" spans="1:15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10"/>
    </row>
    <row r="35" spans="1:15" x14ac:dyDescent="0.25">
      <c r="A35" s="5" t="s">
        <v>16</v>
      </c>
      <c r="B35" s="11">
        <f>B13-B33</f>
        <v>-115.15999999999997</v>
      </c>
      <c r="C35" s="11">
        <f>C13-C33</f>
        <v>-40.199999999999989</v>
      </c>
      <c r="D35" s="11">
        <f>D13-D33</f>
        <v>-34</v>
      </c>
      <c r="E35" s="11">
        <f>E13-E33</f>
        <v>-62.199999999999989</v>
      </c>
      <c r="F35" s="12">
        <f>F13-F33</f>
        <v>101.36000000000001</v>
      </c>
      <c r="G35" s="9"/>
      <c r="H35" s="9"/>
      <c r="I35" s="9"/>
      <c r="J35" s="9"/>
      <c r="K35" s="9"/>
      <c r="L35" s="9"/>
      <c r="M35" s="9"/>
      <c r="N35" s="9"/>
      <c r="O35" s="10"/>
    </row>
    <row r="36" spans="1:15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10"/>
    </row>
    <row r="37" spans="1:15" x14ac:dyDescent="0.25">
      <c r="A37" s="5" t="s">
        <v>15</v>
      </c>
      <c r="B37" s="16">
        <f>B35/B33</f>
        <v>-0.28718204488778049</v>
      </c>
      <c r="C37" s="16">
        <f>C35/C33</f>
        <v>-0.1126050420168067</v>
      </c>
      <c r="D37" s="16">
        <f>D35/D33</f>
        <v>-9.4972067039106142E-2</v>
      </c>
      <c r="E37" s="16">
        <f>E35/E33</f>
        <v>-0.14987951807228914</v>
      </c>
      <c r="F37" s="17">
        <f>F35/F33</f>
        <v>0.28312849162011178</v>
      </c>
      <c r="G37" s="9"/>
      <c r="H37" s="9"/>
      <c r="I37" s="9"/>
      <c r="J37" s="9"/>
      <c r="K37" s="9"/>
      <c r="L37" s="9"/>
      <c r="M37" s="9"/>
      <c r="N37" s="9"/>
      <c r="O37" s="10"/>
    </row>
    <row r="38" spans="1:15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10"/>
    </row>
    <row r="39" spans="1:15" x14ac:dyDescent="0.25">
      <c r="A39" s="5" t="s">
        <v>18</v>
      </c>
      <c r="B39" s="9"/>
      <c r="C39" s="11">
        <f>B35-C35</f>
        <v>-74.95999999999998</v>
      </c>
      <c r="D39" s="11">
        <f>C35-D35</f>
        <v>-6.1999999999999886</v>
      </c>
      <c r="E39" s="11">
        <f>C35-E35</f>
        <v>22</v>
      </c>
      <c r="F39" s="12">
        <f>C35-F35</f>
        <v>-141.56</v>
      </c>
      <c r="G39" s="9"/>
      <c r="H39" s="9"/>
      <c r="I39" s="9"/>
      <c r="J39" s="9"/>
      <c r="K39" s="9"/>
      <c r="L39" s="9"/>
      <c r="M39" s="9"/>
      <c r="N39" s="9"/>
      <c r="O39" s="10"/>
    </row>
    <row r="40" spans="1:15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10"/>
    </row>
    <row r="41" spans="1:15" x14ac:dyDescent="0.25">
      <c r="A41" s="5" t="s">
        <v>18</v>
      </c>
      <c r="B41" s="9"/>
      <c r="C41" s="16">
        <f>B37-C37</f>
        <v>-0.17457700287097377</v>
      </c>
      <c r="D41" s="16">
        <f>C37-D37</f>
        <v>-1.7632974977700555E-2</v>
      </c>
      <c r="E41" s="16">
        <f>C37-E37</f>
        <v>3.7274476055482439E-2</v>
      </c>
      <c r="F41" s="17">
        <f>C37-F37</f>
        <v>-0.39573353363691849</v>
      </c>
      <c r="G41" s="9"/>
      <c r="H41" s="9"/>
      <c r="I41" s="9"/>
      <c r="J41" s="9"/>
      <c r="K41" s="9"/>
      <c r="L41" s="9"/>
      <c r="M41" s="9"/>
      <c r="N41" s="9"/>
      <c r="O41" s="10"/>
    </row>
    <row r="42" spans="1:15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10"/>
    </row>
    <row r="43" spans="1:15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10"/>
    </row>
    <row r="44" spans="1:15" x14ac:dyDescent="0.25">
      <c r="A44" s="5" t="s">
        <v>25</v>
      </c>
      <c r="B44" s="21">
        <f>B33/B3</f>
        <v>101.00755667506297</v>
      </c>
      <c r="C44" s="21">
        <f>C33/C3</f>
        <v>81.136363636363626</v>
      </c>
      <c r="D44" s="21">
        <f t="shared" ref="D44:F44" si="3">D33/D3</f>
        <v>79.555555555555557</v>
      </c>
      <c r="E44" s="21">
        <f t="shared" si="3"/>
        <v>84.693877551020407</v>
      </c>
      <c r="F44" s="22">
        <f t="shared" si="3"/>
        <v>56.112852664576806</v>
      </c>
      <c r="G44" s="9"/>
      <c r="H44" s="9"/>
      <c r="I44" s="9"/>
      <c r="J44" s="9"/>
      <c r="K44" s="9"/>
      <c r="L44" s="9"/>
      <c r="M44" s="9"/>
      <c r="N44" s="9"/>
      <c r="O44" s="10"/>
    </row>
    <row r="45" spans="1:15" x14ac:dyDescent="0.25">
      <c r="A45" s="18" t="s">
        <v>40</v>
      </c>
      <c r="B45" s="21"/>
      <c r="C45" s="21">
        <f>B44-C44</f>
        <v>19.871193038699346</v>
      </c>
      <c r="D45" s="21">
        <f>C44-D44</f>
        <v>1.5808080808080689</v>
      </c>
      <c r="E45" s="21">
        <f>C44-E44</f>
        <v>-3.5575139146567807</v>
      </c>
      <c r="F45" s="22">
        <f>C44-F44</f>
        <v>25.02351097178682</v>
      </c>
      <c r="G45" s="9"/>
      <c r="H45" s="9"/>
      <c r="I45" s="9"/>
      <c r="J45" s="9"/>
      <c r="K45" s="9"/>
      <c r="L45" s="9"/>
      <c r="M45" s="9"/>
      <c r="N45" s="9"/>
      <c r="O45" s="10"/>
    </row>
    <row r="46" spans="1:15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10"/>
    </row>
    <row r="47" spans="1:15" x14ac:dyDescent="0.25">
      <c r="A47" s="5" t="s">
        <v>26</v>
      </c>
      <c r="B47" s="11">
        <f>B33/B5</f>
        <v>4.4555555555555557</v>
      </c>
      <c r="C47" s="11">
        <f>C33/C5</f>
        <v>3.9666666666666668</v>
      </c>
      <c r="D47" s="11">
        <f t="shared" ref="D47:F47" si="4">D33/D5</f>
        <v>3.9777777777777779</v>
      </c>
      <c r="E47" s="11">
        <f t="shared" si="4"/>
        <v>4.6111111111111107</v>
      </c>
      <c r="F47" s="12">
        <f t="shared" si="4"/>
        <v>3.9777777777777779</v>
      </c>
      <c r="G47" s="9"/>
      <c r="H47" s="9"/>
      <c r="I47" s="9"/>
      <c r="J47" s="9"/>
      <c r="K47" s="9"/>
      <c r="L47" s="9"/>
      <c r="M47" s="9"/>
      <c r="N47" s="9"/>
      <c r="O47" s="10"/>
    </row>
    <row r="48" spans="1:15" ht="15.75" thickBot="1" x14ac:dyDescent="0.3">
      <c r="A48" s="23" t="s">
        <v>40</v>
      </c>
      <c r="B48" s="24"/>
      <c r="C48" s="25">
        <f>B47-C47</f>
        <v>0.48888888888888893</v>
      </c>
      <c r="D48" s="25">
        <f>C47-D47</f>
        <v>-1.1111111111111072E-2</v>
      </c>
      <c r="E48" s="25">
        <f>C47-E47</f>
        <v>-0.64444444444444393</v>
      </c>
      <c r="F48" s="26">
        <f>C47-F47</f>
        <v>-1.1111111111111072E-2</v>
      </c>
      <c r="G48" s="9"/>
      <c r="H48" s="9"/>
      <c r="I48" s="9"/>
      <c r="J48" s="9"/>
      <c r="K48" s="9"/>
      <c r="L48" s="9"/>
      <c r="M48" s="9"/>
      <c r="N48" s="9"/>
      <c r="O48" s="10"/>
    </row>
    <row r="49" spans="1:15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10"/>
    </row>
    <row r="50" spans="1:15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10"/>
    </row>
    <row r="51" spans="1:15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</row>
    <row r="52" spans="1:15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10"/>
    </row>
    <row r="53" spans="1:15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</row>
    <row r="54" spans="1:15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0"/>
    </row>
    <row r="55" spans="1:15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0"/>
    </row>
    <row r="56" spans="1:15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</row>
    <row r="57" spans="1:15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0"/>
    </row>
    <row r="58" spans="1:15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0"/>
    </row>
    <row r="59" spans="1:15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0"/>
    </row>
    <row r="60" spans="1:15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0"/>
    </row>
    <row r="61" spans="1:15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10"/>
    </row>
    <row r="62" spans="1:15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10"/>
    </row>
    <row r="63" spans="1:15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10"/>
    </row>
    <row r="64" spans="1:15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</row>
    <row r="65" spans="1:15" ht="15.75" thickBot="1" x14ac:dyDescent="0.3">
      <c r="A65" s="27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8"/>
    </row>
  </sheetData>
  <sheetProtection algorithmName="SHA-512" hashValue="QQ9oDp6GYJCqmRMYXFmn7FSF5f6PmG1LefB3Fypg+HlFrzAd5F4qzD+pqU+phgqgAgLRS/5cPR0gqTMo/hQYCQ==" saltValue="QdPCn56sYFJ/1s/ynqgB/g==" spinCount="100000" sheet="1" objects="1" scenarios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8AA72E-77F6-4191-8B06-D09315C6D967}">
  <sheetPr codeName="Sheet2">
    <pageSetUpPr fitToPage="1"/>
  </sheetPr>
  <dimension ref="A1:P64"/>
  <sheetViews>
    <sheetView topLeftCell="A4" workbookViewId="0">
      <selection activeCell="D17" sqref="D17"/>
    </sheetView>
  </sheetViews>
  <sheetFormatPr defaultRowHeight="15" x14ac:dyDescent="0.25"/>
  <cols>
    <col min="1" max="1" width="29.140625" customWidth="1"/>
  </cols>
  <sheetData>
    <row r="1" spans="1:16" x14ac:dyDescent="0.25">
      <c r="A1" s="2" t="s">
        <v>0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6">
        <v>2022</v>
      </c>
      <c r="G2" s="5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1</v>
      </c>
      <c r="B3" s="31">
        <v>4.41</v>
      </c>
      <c r="C3" s="31">
        <v>4.0999999999999996</v>
      </c>
      <c r="D3" s="31">
        <v>4.2</v>
      </c>
      <c r="E3" s="31">
        <v>4.6500000000000004</v>
      </c>
      <c r="F3" s="31">
        <v>6.54</v>
      </c>
      <c r="G3" s="5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8"/>
      <c r="E4" s="9"/>
      <c r="F4" s="9"/>
      <c r="G4" s="5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2</v>
      </c>
      <c r="B5" s="33">
        <v>180</v>
      </c>
      <c r="C5" s="33">
        <v>180</v>
      </c>
      <c r="D5" s="33">
        <v>180</v>
      </c>
      <c r="E5" s="33">
        <v>180</v>
      </c>
      <c r="F5" s="33">
        <v>180</v>
      </c>
      <c r="G5" s="5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9"/>
      <c r="E6" s="9"/>
      <c r="F6" s="9"/>
      <c r="G6" s="5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793.80000000000007</v>
      </c>
      <c r="C7" s="11">
        <f>C3*C5</f>
        <v>737.99999999999989</v>
      </c>
      <c r="D7" s="11">
        <f t="shared" ref="D7:F7" si="0">D3*D5</f>
        <v>756</v>
      </c>
      <c r="E7" s="11">
        <f t="shared" si="0"/>
        <v>837.00000000000011</v>
      </c>
      <c r="F7" s="11">
        <f t="shared" si="0"/>
        <v>1177.2</v>
      </c>
      <c r="G7" s="5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9"/>
      <c r="G8" s="5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9"/>
      <c r="G9" s="5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20</v>
      </c>
      <c r="B10" s="34">
        <v>0.2</v>
      </c>
      <c r="C10" s="34">
        <v>0.2</v>
      </c>
      <c r="D10" s="34">
        <v>0.2</v>
      </c>
      <c r="E10" s="34">
        <v>0.2</v>
      </c>
      <c r="F10" s="34">
        <v>0.2</v>
      </c>
      <c r="G10" s="5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 t="s">
        <v>19</v>
      </c>
      <c r="B11" s="29">
        <f>((B10*B5)*B3)</f>
        <v>158.76</v>
      </c>
      <c r="C11" s="29">
        <f>((C10*C5)*C3)</f>
        <v>147.6</v>
      </c>
      <c r="D11" s="29">
        <f t="shared" ref="D11:F11" si="1">((D10*D5)*D3)</f>
        <v>151.20000000000002</v>
      </c>
      <c r="E11" s="29">
        <f t="shared" si="1"/>
        <v>167.4</v>
      </c>
      <c r="F11" s="29">
        <f t="shared" si="1"/>
        <v>235.44</v>
      </c>
      <c r="G11" s="5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9"/>
      <c r="G12" s="5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5">
        <f>(((1-B10)*B5)*B3)</f>
        <v>635.04</v>
      </c>
      <c r="C13" s="15">
        <f>(((1-C10)*C5)*C3)</f>
        <v>590.4</v>
      </c>
      <c r="D13" s="15">
        <f t="shared" ref="D13:F13" si="2">(((1-D10)*D5)*D3)</f>
        <v>604.80000000000007</v>
      </c>
      <c r="E13" s="15">
        <f t="shared" si="2"/>
        <v>669.6</v>
      </c>
      <c r="F13" s="15">
        <f t="shared" si="2"/>
        <v>941.76</v>
      </c>
      <c r="G13" s="5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9"/>
      <c r="G14" s="5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6">
        <v>2022</v>
      </c>
      <c r="G15" s="5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57</v>
      </c>
      <c r="C16" s="31">
        <v>57</v>
      </c>
      <c r="D16" s="31">
        <v>37</v>
      </c>
      <c r="E16" s="31">
        <v>34</v>
      </c>
      <c r="F16" s="31">
        <v>34</v>
      </c>
      <c r="G16" s="5"/>
      <c r="H16" s="9"/>
      <c r="I16" s="9"/>
      <c r="J16" s="9"/>
      <c r="K16" s="9"/>
      <c r="L16" s="9"/>
      <c r="M16" s="9"/>
      <c r="N16" s="9"/>
      <c r="O16" s="9"/>
      <c r="P16" s="10"/>
    </row>
    <row r="17" spans="1:16" x14ac:dyDescent="0.25">
      <c r="A17" s="5" t="s">
        <v>9</v>
      </c>
      <c r="B17" s="31">
        <v>49</v>
      </c>
      <c r="C17" s="31">
        <v>49</v>
      </c>
      <c r="D17" s="31">
        <v>61</v>
      </c>
      <c r="E17" s="31">
        <v>70</v>
      </c>
      <c r="F17" s="31">
        <v>52</v>
      </c>
      <c r="G17" s="5"/>
      <c r="H17" s="9"/>
      <c r="I17" s="9"/>
      <c r="J17" s="9"/>
      <c r="K17" s="9"/>
      <c r="L17" s="9"/>
      <c r="M17" s="9"/>
      <c r="N17" s="9"/>
      <c r="O17" s="9"/>
      <c r="P17" s="10"/>
    </row>
    <row r="18" spans="1:16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1">
        <v>11</v>
      </c>
      <c r="G18" s="5"/>
      <c r="H18" s="9"/>
      <c r="I18" s="9"/>
      <c r="J18" s="9"/>
      <c r="K18" s="9"/>
      <c r="L18" s="9"/>
      <c r="M18" s="9"/>
      <c r="N18" s="9"/>
      <c r="O18" s="9"/>
      <c r="P18" s="10"/>
    </row>
    <row r="19" spans="1:16" x14ac:dyDescent="0.25">
      <c r="A19" s="5" t="s">
        <v>4</v>
      </c>
      <c r="B19" s="31">
        <v>36</v>
      </c>
      <c r="C19" s="31">
        <v>36</v>
      </c>
      <c r="D19" s="31">
        <v>34</v>
      </c>
      <c r="E19" s="31">
        <v>36</v>
      </c>
      <c r="F19" s="31">
        <v>36</v>
      </c>
      <c r="G19" s="5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5" t="s">
        <v>28</v>
      </c>
      <c r="B20" s="31">
        <v>153</v>
      </c>
      <c r="C20" s="31">
        <v>109</v>
      </c>
      <c r="D20" s="31">
        <v>126</v>
      </c>
      <c r="E20" s="31">
        <v>183</v>
      </c>
      <c r="F20" s="31">
        <v>160</v>
      </c>
      <c r="G20" s="5"/>
      <c r="H20" s="9"/>
      <c r="I20" s="9"/>
      <c r="J20" s="9"/>
      <c r="K20" s="9"/>
      <c r="L20" s="9"/>
      <c r="M20" s="9"/>
      <c r="N20" s="9"/>
      <c r="O20" s="9"/>
      <c r="P20" s="10"/>
    </row>
    <row r="21" spans="1:16" x14ac:dyDescent="0.25">
      <c r="A21" s="5" t="s">
        <v>29</v>
      </c>
      <c r="B21" s="31">
        <v>32</v>
      </c>
      <c r="C21" s="31">
        <v>24</v>
      </c>
      <c r="D21" s="31">
        <v>25</v>
      </c>
      <c r="E21" s="31">
        <v>27</v>
      </c>
      <c r="F21" s="31">
        <v>20</v>
      </c>
      <c r="G21" s="5"/>
      <c r="H21" s="9"/>
      <c r="I21" s="9"/>
      <c r="J21" s="9"/>
      <c r="K21" s="9"/>
      <c r="L21" s="9"/>
      <c r="M21" s="9"/>
      <c r="N21" s="9"/>
      <c r="O21" s="9"/>
      <c r="P21" s="10"/>
    </row>
    <row r="22" spans="1:16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42</v>
      </c>
      <c r="F22" s="31">
        <v>35</v>
      </c>
      <c r="G22" s="5"/>
      <c r="H22" s="9"/>
      <c r="I22" s="9"/>
      <c r="J22" s="9"/>
      <c r="K22" s="9"/>
      <c r="L22" s="9"/>
      <c r="M22" s="9"/>
      <c r="N22" s="9"/>
      <c r="O22" s="9"/>
      <c r="P22" s="10"/>
    </row>
    <row r="23" spans="1:16" x14ac:dyDescent="0.25">
      <c r="A23" s="5" t="s">
        <v>6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5"/>
      <c r="H23" s="9"/>
      <c r="I23" s="9"/>
      <c r="J23" s="9"/>
      <c r="K23" s="9"/>
      <c r="L23" s="9"/>
      <c r="M23" s="9"/>
      <c r="N23" s="9"/>
      <c r="O23" s="9"/>
      <c r="P23" s="10"/>
    </row>
    <row r="24" spans="1:16" x14ac:dyDescent="0.25">
      <c r="A24" s="5" t="s">
        <v>5</v>
      </c>
      <c r="B24" s="31">
        <v>41</v>
      </c>
      <c r="C24" s="31">
        <v>41</v>
      </c>
      <c r="D24" s="31">
        <v>50</v>
      </c>
      <c r="E24" s="31">
        <v>48</v>
      </c>
      <c r="F24" s="31">
        <v>44</v>
      </c>
      <c r="G24" s="5"/>
      <c r="H24" s="9"/>
      <c r="I24" s="9"/>
      <c r="J24" s="9"/>
      <c r="K24" s="9"/>
      <c r="L24" s="9"/>
      <c r="M24" s="9"/>
      <c r="N24" s="9"/>
      <c r="O24" s="9"/>
      <c r="P24" s="10"/>
    </row>
    <row r="25" spans="1:16" x14ac:dyDescent="0.25">
      <c r="A25" s="5" t="s">
        <v>23</v>
      </c>
      <c r="B25" s="31">
        <v>59</v>
      </c>
      <c r="C25" s="31">
        <v>59</v>
      </c>
      <c r="D25" s="31">
        <v>41</v>
      </c>
      <c r="E25" s="31">
        <v>44</v>
      </c>
      <c r="F25" s="31">
        <v>44</v>
      </c>
      <c r="G25" s="5"/>
      <c r="H25" s="9"/>
      <c r="I25" s="9"/>
      <c r="J25" s="9"/>
      <c r="K25" s="9"/>
      <c r="L25" s="9"/>
      <c r="M25" s="9"/>
      <c r="N25" s="9"/>
      <c r="O25" s="9"/>
      <c r="P25" s="10"/>
    </row>
    <row r="26" spans="1:16" x14ac:dyDescent="0.25">
      <c r="A26" s="5" t="s">
        <v>7</v>
      </c>
      <c r="B26" s="31">
        <v>3</v>
      </c>
      <c r="C26" s="31">
        <v>3</v>
      </c>
      <c r="D26" s="31">
        <v>6</v>
      </c>
      <c r="E26" s="31">
        <v>10</v>
      </c>
      <c r="F26" s="31">
        <v>9</v>
      </c>
      <c r="G26" s="5"/>
      <c r="H26" s="9"/>
      <c r="I26" s="9"/>
      <c r="J26" s="9"/>
      <c r="K26" s="9"/>
      <c r="L26" s="9"/>
      <c r="M26" s="9"/>
      <c r="N26" s="9"/>
      <c r="O26" s="9"/>
      <c r="P26" s="10"/>
    </row>
    <row r="27" spans="1:16" x14ac:dyDescent="0.25">
      <c r="A27" s="5" t="s">
        <v>8</v>
      </c>
      <c r="B27" s="31">
        <v>17</v>
      </c>
      <c r="C27" s="31">
        <v>17</v>
      </c>
      <c r="D27" s="31">
        <v>16</v>
      </c>
      <c r="E27" s="31">
        <v>16</v>
      </c>
      <c r="F27" s="31">
        <v>16</v>
      </c>
      <c r="G27" s="5"/>
      <c r="H27" s="9"/>
      <c r="I27" s="9"/>
      <c r="J27" s="9"/>
      <c r="K27" s="9"/>
      <c r="L27" s="9"/>
      <c r="M27" s="9"/>
      <c r="N27" s="9"/>
      <c r="O27" s="9"/>
      <c r="P27" s="10"/>
    </row>
    <row r="28" spans="1:16" x14ac:dyDescent="0.25">
      <c r="A28" s="5" t="s">
        <v>21</v>
      </c>
      <c r="B28" s="31">
        <v>126</v>
      </c>
      <c r="C28" s="31">
        <v>126</v>
      </c>
      <c r="D28" s="31">
        <v>131</v>
      </c>
      <c r="E28" s="31">
        <v>130</v>
      </c>
      <c r="F28" s="31">
        <v>118</v>
      </c>
      <c r="G28" s="5"/>
      <c r="H28" s="9"/>
      <c r="I28" s="9"/>
      <c r="J28" s="9"/>
      <c r="K28" s="9"/>
      <c r="L28" s="9"/>
      <c r="M28" s="9"/>
      <c r="N28" s="9"/>
      <c r="O28" s="9"/>
      <c r="P28" s="10"/>
    </row>
    <row r="29" spans="1:16" x14ac:dyDescent="0.25">
      <c r="A29" s="5" t="s">
        <v>10</v>
      </c>
      <c r="B29" s="31">
        <v>31</v>
      </c>
      <c r="C29" s="31">
        <v>31</v>
      </c>
      <c r="D29" s="31">
        <v>29</v>
      </c>
      <c r="E29" s="31">
        <v>26</v>
      </c>
      <c r="F29" s="31">
        <v>24</v>
      </c>
      <c r="G29" s="5"/>
      <c r="H29" s="9"/>
      <c r="I29" s="9"/>
      <c r="J29" s="9"/>
      <c r="K29" s="9"/>
      <c r="L29" s="9"/>
      <c r="M29" s="9"/>
      <c r="N29" s="9"/>
      <c r="O29" s="9"/>
      <c r="P29" s="10"/>
    </row>
    <row r="30" spans="1:16" x14ac:dyDescent="0.25">
      <c r="A30" s="5" t="s">
        <v>22</v>
      </c>
      <c r="B30" s="31">
        <v>66</v>
      </c>
      <c r="C30" s="31">
        <v>66</v>
      </c>
      <c r="D30" s="31">
        <v>11</v>
      </c>
      <c r="E30" s="31">
        <v>11</v>
      </c>
      <c r="F30" s="31">
        <v>10</v>
      </c>
      <c r="G30" s="5"/>
      <c r="H30" s="9"/>
      <c r="I30" s="9"/>
      <c r="J30" s="9"/>
      <c r="K30" s="9"/>
      <c r="L30" s="9"/>
      <c r="M30" s="9"/>
      <c r="N30" s="9"/>
      <c r="O30" s="9"/>
      <c r="P30" s="10"/>
    </row>
    <row r="31" spans="1:16" x14ac:dyDescent="0.25">
      <c r="A31" s="5" t="s">
        <v>31</v>
      </c>
      <c r="B31" s="31">
        <v>25</v>
      </c>
      <c r="C31" s="31">
        <v>25</v>
      </c>
      <c r="D31" s="31">
        <v>26.51</v>
      </c>
      <c r="E31" s="31">
        <v>13</v>
      </c>
      <c r="F31" s="31">
        <v>12</v>
      </c>
      <c r="G31" s="5"/>
      <c r="H31" s="9"/>
      <c r="I31" s="9"/>
      <c r="J31" s="9"/>
      <c r="K31" s="9"/>
      <c r="L31" s="9"/>
      <c r="M31" s="9"/>
      <c r="N31" s="9"/>
      <c r="O31" s="9"/>
      <c r="P31" s="10"/>
    </row>
    <row r="32" spans="1:16" x14ac:dyDescent="0.25">
      <c r="A32" s="5"/>
      <c r="B32" s="6"/>
      <c r="C32" s="6"/>
      <c r="D32" s="6"/>
      <c r="E32" s="6"/>
      <c r="F32" s="6"/>
      <c r="G32" s="5"/>
      <c r="H32" s="9"/>
      <c r="I32" s="9"/>
      <c r="J32" s="9"/>
      <c r="K32" s="9"/>
      <c r="L32" s="9"/>
      <c r="M32" s="9"/>
      <c r="N32" s="9"/>
      <c r="O32" s="9"/>
      <c r="P32" s="10"/>
    </row>
    <row r="33" spans="1:16" x14ac:dyDescent="0.25">
      <c r="A33" s="5" t="s">
        <v>27</v>
      </c>
      <c r="B33" s="11">
        <f>SUM(B16:B31)</f>
        <v>734</v>
      </c>
      <c r="C33" s="11">
        <f>SUM(C16:C31)</f>
        <v>678</v>
      </c>
      <c r="D33" s="11">
        <f>SUM(D16:D31)</f>
        <v>631.51</v>
      </c>
      <c r="E33" s="11">
        <f>SUM(E16:E31)</f>
        <v>702</v>
      </c>
      <c r="F33" s="11">
        <f>SUM(F16:F31)</f>
        <v>625</v>
      </c>
      <c r="G33" s="5"/>
      <c r="H33" s="9"/>
      <c r="I33" s="9"/>
      <c r="J33" s="9"/>
      <c r="K33" s="9"/>
      <c r="L33" s="9"/>
      <c r="M33" s="9"/>
      <c r="N33" s="9"/>
      <c r="O33" s="9"/>
      <c r="P33" s="10"/>
    </row>
    <row r="34" spans="1:16" x14ac:dyDescent="0.25">
      <c r="A34" s="5"/>
      <c r="B34" s="8"/>
      <c r="C34" s="8"/>
      <c r="D34" s="9"/>
      <c r="E34" s="9"/>
      <c r="F34" s="9"/>
      <c r="G34" s="5"/>
      <c r="H34" s="9"/>
      <c r="I34" s="9"/>
      <c r="J34" s="9"/>
      <c r="K34" s="9"/>
      <c r="L34" s="9"/>
      <c r="M34" s="9"/>
      <c r="N34" s="9"/>
      <c r="O34" s="9"/>
      <c r="P34" s="10"/>
    </row>
    <row r="35" spans="1:16" x14ac:dyDescent="0.25">
      <c r="A35" s="5" t="s">
        <v>16</v>
      </c>
      <c r="B35" s="11">
        <f>B13-B33</f>
        <v>-98.960000000000036</v>
      </c>
      <c r="C35" s="11">
        <f>C13-C33</f>
        <v>-87.600000000000023</v>
      </c>
      <c r="D35" s="11">
        <f>D13-D33</f>
        <v>-26.709999999999923</v>
      </c>
      <c r="E35" s="11">
        <f>E13-E33</f>
        <v>-32.399999999999977</v>
      </c>
      <c r="F35" s="11">
        <f>F13-F33</f>
        <v>316.76</v>
      </c>
      <c r="G35" s="5"/>
      <c r="H35" s="9"/>
      <c r="I35" s="9"/>
      <c r="J35" s="9"/>
      <c r="K35" s="9"/>
      <c r="L35" s="9"/>
      <c r="M35" s="9"/>
      <c r="N35" s="9"/>
      <c r="O35" s="9"/>
      <c r="P35" s="10"/>
    </row>
    <row r="36" spans="1:16" x14ac:dyDescent="0.25">
      <c r="A36" s="5"/>
      <c r="B36" s="8"/>
      <c r="C36" s="8"/>
      <c r="D36" s="9"/>
      <c r="E36" s="9"/>
      <c r="F36" s="9"/>
      <c r="G36" s="5"/>
      <c r="H36" s="9"/>
      <c r="I36" s="9"/>
      <c r="J36" s="9"/>
      <c r="K36" s="9"/>
      <c r="L36" s="9"/>
      <c r="M36" s="9"/>
      <c r="N36" s="9"/>
      <c r="O36" s="9"/>
      <c r="P36" s="10"/>
    </row>
    <row r="37" spans="1:16" x14ac:dyDescent="0.25">
      <c r="A37" s="5" t="s">
        <v>15</v>
      </c>
      <c r="B37" s="16">
        <f>B35/B33</f>
        <v>-0.13482288828337879</v>
      </c>
      <c r="C37" s="16">
        <f>C35/C33</f>
        <v>-0.12920353982300889</v>
      </c>
      <c r="D37" s="16">
        <f>D35/D33</f>
        <v>-4.2295450586688925E-2</v>
      </c>
      <c r="E37" s="16">
        <f>E35/E33</f>
        <v>-4.6153846153846122E-2</v>
      </c>
      <c r="F37" s="17">
        <f>F35/F33</f>
        <v>0.50681599999999993</v>
      </c>
      <c r="G37" s="5"/>
      <c r="H37" s="9"/>
      <c r="I37" s="9"/>
      <c r="J37" s="9"/>
      <c r="K37" s="9"/>
      <c r="L37" s="9"/>
      <c r="M37" s="9"/>
      <c r="N37" s="9"/>
      <c r="O37" s="9"/>
      <c r="P37" s="10"/>
    </row>
    <row r="38" spans="1:16" x14ac:dyDescent="0.25">
      <c r="A38" s="5"/>
      <c r="B38" s="9"/>
      <c r="C38" s="9"/>
      <c r="D38" s="9"/>
      <c r="E38" s="9"/>
      <c r="F38" s="10"/>
      <c r="G38" s="5"/>
      <c r="H38" s="9"/>
      <c r="I38" s="9"/>
      <c r="J38" s="9"/>
      <c r="K38" s="9"/>
      <c r="L38" s="9"/>
      <c r="M38" s="9"/>
      <c r="N38" s="9"/>
      <c r="O38" s="9"/>
      <c r="P38" s="10"/>
    </row>
    <row r="39" spans="1:16" x14ac:dyDescent="0.25">
      <c r="A39" s="5" t="s">
        <v>18</v>
      </c>
      <c r="B39" s="9"/>
      <c r="C39" s="11">
        <f>B35-C35</f>
        <v>-11.360000000000014</v>
      </c>
      <c r="D39" s="11">
        <f>C35-D35</f>
        <v>-60.8900000000001</v>
      </c>
      <c r="E39" s="11">
        <f>C35-E35</f>
        <v>-55.200000000000045</v>
      </c>
      <c r="F39" s="12">
        <f>C35-F35</f>
        <v>-404.36</v>
      </c>
      <c r="G39" s="5"/>
      <c r="H39" s="9"/>
      <c r="I39" s="9"/>
      <c r="J39" s="9"/>
      <c r="K39" s="9"/>
      <c r="L39" s="9"/>
      <c r="M39" s="9"/>
      <c r="N39" s="9"/>
      <c r="O39" s="9"/>
      <c r="P39" s="10"/>
    </row>
    <row r="40" spans="1:16" x14ac:dyDescent="0.25">
      <c r="A40" s="18" t="s">
        <v>41</v>
      </c>
      <c r="B40" s="9"/>
      <c r="C40" s="9"/>
      <c r="D40" s="9"/>
      <c r="E40" s="9"/>
      <c r="F40" s="10"/>
      <c r="G40" s="5"/>
      <c r="H40" s="9"/>
      <c r="I40" s="9"/>
      <c r="J40" s="9"/>
      <c r="K40" s="9"/>
      <c r="L40" s="9"/>
      <c r="M40" s="9"/>
      <c r="N40" s="9"/>
      <c r="O40" s="9"/>
      <c r="P40" s="10"/>
    </row>
    <row r="41" spans="1:16" x14ac:dyDescent="0.25">
      <c r="A41" s="5" t="s">
        <v>18</v>
      </c>
      <c r="B41" s="9"/>
      <c r="C41" s="16">
        <f>B37-C37</f>
        <v>-5.6193484603699051E-3</v>
      </c>
      <c r="D41" s="16">
        <f>C37-D37</f>
        <v>-8.6908089236319958E-2</v>
      </c>
      <c r="E41" s="16">
        <f>C37-E37</f>
        <v>-8.3049693669162761E-2</v>
      </c>
      <c r="F41" s="17">
        <f>C37-F37</f>
        <v>-0.63601953982300885</v>
      </c>
      <c r="G41" s="5"/>
      <c r="H41" s="9"/>
      <c r="I41" s="9"/>
      <c r="J41" s="9"/>
      <c r="K41" s="9"/>
      <c r="L41" s="9"/>
      <c r="M41" s="9"/>
      <c r="N41" s="9"/>
      <c r="O41" s="9"/>
      <c r="P41" s="10"/>
    </row>
    <row r="42" spans="1:16" x14ac:dyDescent="0.25">
      <c r="A42" s="18" t="s">
        <v>41</v>
      </c>
      <c r="B42" s="9"/>
      <c r="C42" s="9"/>
      <c r="D42" s="9"/>
      <c r="E42" s="9"/>
      <c r="F42" s="9"/>
      <c r="G42" s="5"/>
      <c r="H42" s="9"/>
      <c r="I42" s="9"/>
      <c r="J42" s="9"/>
      <c r="K42" s="9"/>
      <c r="L42" s="9"/>
      <c r="M42" s="9"/>
      <c r="N42" s="9"/>
      <c r="O42" s="9"/>
      <c r="P42" s="10"/>
    </row>
    <row r="43" spans="1:16" x14ac:dyDescent="0.25">
      <c r="A43" s="5"/>
      <c r="B43" s="9"/>
      <c r="C43" s="9"/>
      <c r="D43" s="9"/>
      <c r="E43" s="9"/>
      <c r="F43" s="9"/>
      <c r="G43" s="5"/>
      <c r="H43" s="9"/>
      <c r="I43" s="9"/>
      <c r="J43" s="9"/>
      <c r="K43" s="9"/>
      <c r="L43" s="9"/>
      <c r="M43" s="9"/>
      <c r="N43" s="9"/>
      <c r="O43" s="9"/>
      <c r="P43" s="10"/>
    </row>
    <row r="44" spans="1:16" x14ac:dyDescent="0.25">
      <c r="A44" s="5" t="s">
        <v>25</v>
      </c>
      <c r="B44" s="21">
        <f>B33/B3</f>
        <v>166.43990929705214</v>
      </c>
      <c r="C44" s="21">
        <f>C33/C3</f>
        <v>165.36585365853659</v>
      </c>
      <c r="D44" s="21">
        <f t="shared" ref="D44:F44" si="3">D33/D3</f>
        <v>150.35952380952381</v>
      </c>
      <c r="E44" s="21">
        <f t="shared" si="3"/>
        <v>150.96774193548387</v>
      </c>
      <c r="F44" s="21">
        <f t="shared" si="3"/>
        <v>95.565749235474001</v>
      </c>
      <c r="G44" s="5"/>
      <c r="H44" s="9"/>
      <c r="I44" s="9"/>
      <c r="J44" s="9"/>
      <c r="K44" s="9"/>
      <c r="L44" s="9"/>
      <c r="M44" s="9"/>
      <c r="N44" s="9"/>
      <c r="O44" s="9"/>
      <c r="P44" s="10"/>
    </row>
    <row r="45" spans="1:16" x14ac:dyDescent="0.25">
      <c r="A45" s="18" t="s">
        <v>40</v>
      </c>
      <c r="B45" s="21"/>
      <c r="C45" s="21">
        <f>B44-C44</f>
        <v>1.0740556385155458</v>
      </c>
      <c r="D45" s="21">
        <f>C44-D44</f>
        <v>15.006329849012786</v>
      </c>
      <c r="E45" s="21">
        <f>C44-E44</f>
        <v>14.398111723052722</v>
      </c>
      <c r="F45" s="21">
        <f>C44-F44</f>
        <v>69.800104423062592</v>
      </c>
      <c r="G45" s="5"/>
      <c r="H45" s="9"/>
      <c r="I45" s="9"/>
      <c r="J45" s="9"/>
      <c r="K45" s="9"/>
      <c r="L45" s="9"/>
      <c r="M45" s="9"/>
      <c r="N45" s="9"/>
      <c r="O45" s="9"/>
      <c r="P45" s="10"/>
    </row>
    <row r="46" spans="1:16" x14ac:dyDescent="0.25">
      <c r="A46" s="5"/>
      <c r="B46" s="9"/>
      <c r="C46" s="9"/>
      <c r="D46" s="9"/>
      <c r="E46" s="9"/>
      <c r="F46" s="9"/>
      <c r="G46" s="5"/>
      <c r="H46" s="9"/>
      <c r="I46" s="9"/>
      <c r="J46" s="9"/>
      <c r="K46" s="9"/>
      <c r="L46" s="9"/>
      <c r="M46" s="9"/>
      <c r="N46" s="9"/>
      <c r="O46" s="9"/>
      <c r="P46" s="10"/>
    </row>
    <row r="47" spans="1:16" x14ac:dyDescent="0.25">
      <c r="A47" s="5" t="s">
        <v>26</v>
      </c>
      <c r="B47" s="11">
        <f>B33/B5</f>
        <v>4.0777777777777775</v>
      </c>
      <c r="C47" s="11">
        <f>C33/C5</f>
        <v>3.7666666666666666</v>
      </c>
      <c r="D47" s="11">
        <f t="shared" ref="D47:F47" si="4">D33/D5</f>
        <v>3.5083888888888888</v>
      </c>
      <c r="E47" s="11">
        <f t="shared" si="4"/>
        <v>3.9</v>
      </c>
      <c r="F47" s="11">
        <f t="shared" si="4"/>
        <v>3.4722222222222223</v>
      </c>
      <c r="G47" s="5"/>
      <c r="H47" s="9"/>
      <c r="I47" s="9"/>
      <c r="J47" s="9"/>
      <c r="K47" s="9"/>
      <c r="L47" s="9"/>
      <c r="M47" s="9"/>
      <c r="N47" s="9"/>
      <c r="O47" s="9"/>
      <c r="P47" s="10"/>
    </row>
    <row r="48" spans="1:16" ht="15.75" thickBot="1" x14ac:dyDescent="0.3">
      <c r="A48" s="23" t="s">
        <v>40</v>
      </c>
      <c r="B48" s="24"/>
      <c r="C48" s="25">
        <f>B47-C47</f>
        <v>0.31111111111111089</v>
      </c>
      <c r="D48" s="25">
        <f>C47-D47</f>
        <v>0.25827777777777783</v>
      </c>
      <c r="E48" s="25">
        <f>C47-E47</f>
        <v>-0.1333333333333333</v>
      </c>
      <c r="F48" s="25">
        <f>C47-F47</f>
        <v>0.29444444444444429</v>
      </c>
      <c r="G48" s="5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  <row r="64" spans="1:16" ht="15.75" thickBot="1" x14ac:dyDescent="0.3">
      <c r="A64" s="38"/>
      <c r="B64" s="39"/>
      <c r="C64" s="39"/>
      <c r="D64" s="39"/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40"/>
    </row>
  </sheetData>
  <sheetProtection algorithmName="SHA-512" hashValue="MZ112XvEHZTMqEFxzB530Hc8xtvm87orN8eawPc4G3bIm3cPFpfucB6u3cSt0XkEnyHoInIbJSwddZjY8C4t2g==" saltValue="ESOQa8GaY231LPOLkamrQA==" spinCount="100000" sheet="1" objects="1" scenarios="1"/>
  <pageMargins left="0.7" right="0.7" top="0.75" bottom="0.75" header="0.3" footer="0.3"/>
  <pageSetup scale="72" orientation="landscape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0996EB-2BF9-4973-8843-F86C83180927}">
  <sheetPr codeName="Sheet3"/>
  <dimension ref="A1:P67"/>
  <sheetViews>
    <sheetView topLeftCell="A10" workbookViewId="0">
      <selection activeCell="B16" sqref="B16:C31"/>
    </sheetView>
  </sheetViews>
  <sheetFormatPr defaultRowHeight="15" x14ac:dyDescent="0.25"/>
  <cols>
    <col min="1" max="1" width="29" customWidth="1"/>
  </cols>
  <sheetData>
    <row r="1" spans="1:16" x14ac:dyDescent="0.25">
      <c r="A1" s="2" t="s">
        <v>37</v>
      </c>
      <c r="B1" s="3"/>
      <c r="C1" s="3"/>
      <c r="D1" s="3"/>
      <c r="E1" s="3"/>
      <c r="F1" s="3"/>
      <c r="G1" s="36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6">
        <v>2022</v>
      </c>
      <c r="G2" s="5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38</v>
      </c>
      <c r="B3" s="31">
        <v>0.6774</v>
      </c>
      <c r="C3" s="31">
        <v>0.7</v>
      </c>
      <c r="D3" s="31">
        <v>0.68</v>
      </c>
      <c r="E3" s="31">
        <v>0.76</v>
      </c>
      <c r="F3" s="31">
        <v>0.85</v>
      </c>
      <c r="G3" s="5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8"/>
      <c r="E4" s="9"/>
      <c r="F4" s="9"/>
      <c r="G4" s="5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39</v>
      </c>
      <c r="B5" s="33">
        <v>1000</v>
      </c>
      <c r="C5" s="33">
        <v>1000</v>
      </c>
      <c r="D5" s="33">
        <v>1000</v>
      </c>
      <c r="E5" s="33">
        <v>1000</v>
      </c>
      <c r="F5" s="33">
        <v>1000</v>
      </c>
      <c r="G5" s="5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8"/>
      <c r="E6" s="9"/>
      <c r="F6" s="9"/>
      <c r="G6" s="5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677.4</v>
      </c>
      <c r="C7" s="11">
        <f>C3*C5</f>
        <v>700</v>
      </c>
      <c r="D7" s="11">
        <f>D3*D5</f>
        <v>680</v>
      </c>
      <c r="E7" s="11">
        <f>E3*E5</f>
        <v>760</v>
      </c>
      <c r="F7" s="11">
        <f>F3*F5</f>
        <v>850</v>
      </c>
      <c r="G7" s="5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9"/>
      <c r="G8" s="5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9"/>
      <c r="G9" s="5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24</v>
      </c>
      <c r="B10" s="31">
        <v>100</v>
      </c>
      <c r="C10" s="31">
        <v>100</v>
      </c>
      <c r="D10" s="31">
        <v>100</v>
      </c>
      <c r="E10" s="31">
        <v>125</v>
      </c>
      <c r="F10" s="31">
        <v>125</v>
      </c>
      <c r="G10" s="5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/>
      <c r="B11" s="14"/>
      <c r="C11" s="14"/>
      <c r="D11" s="14"/>
      <c r="E11" s="9"/>
      <c r="F11" s="9"/>
      <c r="G11" s="5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9"/>
      <c r="G12" s="5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5">
        <f>B7-B10</f>
        <v>577.4</v>
      </c>
      <c r="C13" s="15">
        <f>C7-C10</f>
        <v>600</v>
      </c>
      <c r="D13" s="15">
        <f>D7-D10</f>
        <v>580</v>
      </c>
      <c r="E13" s="15">
        <f>E7-E10</f>
        <v>635</v>
      </c>
      <c r="F13" s="15">
        <f>F7-F10</f>
        <v>725</v>
      </c>
      <c r="G13" s="5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9"/>
      <c r="G14" s="5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6">
        <v>2022</v>
      </c>
      <c r="G15" s="5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46</v>
      </c>
      <c r="C16" s="31">
        <v>46</v>
      </c>
      <c r="D16" s="31">
        <v>40</v>
      </c>
      <c r="E16" s="31">
        <v>40</v>
      </c>
      <c r="F16" s="31">
        <v>40</v>
      </c>
      <c r="G16" s="5"/>
      <c r="H16" s="9"/>
      <c r="I16" s="9"/>
      <c r="J16" s="9"/>
      <c r="K16" s="9"/>
      <c r="L16" s="9"/>
      <c r="M16" s="9"/>
      <c r="N16" s="9"/>
      <c r="O16" s="9"/>
      <c r="P16" s="10"/>
    </row>
    <row r="17" spans="1:16" x14ac:dyDescent="0.25">
      <c r="A17" s="5" t="s">
        <v>9</v>
      </c>
      <c r="B17" s="31">
        <v>69</v>
      </c>
      <c r="C17" s="31">
        <v>68</v>
      </c>
      <c r="D17" s="31">
        <v>86</v>
      </c>
      <c r="E17" s="31">
        <v>97</v>
      </c>
      <c r="F17" s="31">
        <v>69</v>
      </c>
      <c r="G17" s="5"/>
      <c r="H17" s="9"/>
      <c r="I17" s="9"/>
      <c r="J17" s="9"/>
      <c r="K17" s="9"/>
      <c r="L17" s="9"/>
      <c r="M17" s="9"/>
      <c r="N17" s="9"/>
      <c r="O17" s="9"/>
      <c r="P17" s="10"/>
    </row>
    <row r="18" spans="1:16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1">
        <v>11</v>
      </c>
      <c r="G18" s="5"/>
      <c r="H18" s="9"/>
      <c r="I18" s="9"/>
      <c r="J18" s="9"/>
      <c r="K18" s="9"/>
      <c r="L18" s="9"/>
      <c r="M18" s="9"/>
      <c r="N18" s="9"/>
      <c r="O18" s="9"/>
      <c r="P18" s="10"/>
    </row>
    <row r="19" spans="1:16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1">
        <v>0</v>
      </c>
      <c r="G19" s="5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5" t="s">
        <v>28</v>
      </c>
      <c r="B20" s="31">
        <v>66</v>
      </c>
      <c r="C20" s="31">
        <v>47</v>
      </c>
      <c r="D20" s="31">
        <v>54</v>
      </c>
      <c r="E20" s="31">
        <v>70</v>
      </c>
      <c r="F20" s="31">
        <v>68</v>
      </c>
      <c r="G20" s="5"/>
      <c r="H20" s="9"/>
      <c r="I20" s="9"/>
      <c r="J20" s="9"/>
      <c r="K20" s="9"/>
      <c r="L20" s="9"/>
      <c r="M20" s="9"/>
      <c r="N20" s="9"/>
      <c r="O20" s="9"/>
      <c r="P20" s="10"/>
    </row>
    <row r="21" spans="1:16" x14ac:dyDescent="0.25">
      <c r="A21" s="5" t="s">
        <v>29</v>
      </c>
      <c r="B21" s="31">
        <v>64</v>
      </c>
      <c r="C21" s="31">
        <v>47</v>
      </c>
      <c r="D21" s="31">
        <v>49</v>
      </c>
      <c r="E21" s="31">
        <v>54</v>
      </c>
      <c r="F21" s="31">
        <v>39</v>
      </c>
      <c r="G21" s="5"/>
      <c r="H21" s="9"/>
      <c r="I21" s="9"/>
      <c r="J21" s="9"/>
      <c r="K21" s="9"/>
      <c r="L21" s="9"/>
      <c r="M21" s="9"/>
      <c r="N21" s="9"/>
      <c r="O21" s="9"/>
      <c r="P21" s="10"/>
    </row>
    <row r="22" spans="1:16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40</v>
      </c>
      <c r="F22" s="31">
        <v>35</v>
      </c>
      <c r="G22" s="5"/>
      <c r="H22" s="9"/>
      <c r="I22" s="9"/>
      <c r="J22" s="9"/>
      <c r="K22" s="9"/>
      <c r="L22" s="9"/>
      <c r="M22" s="9"/>
      <c r="N22" s="9"/>
      <c r="O22" s="9"/>
      <c r="P22" s="10"/>
    </row>
    <row r="23" spans="1:16" x14ac:dyDescent="0.25">
      <c r="A23" s="5" t="s">
        <v>6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5"/>
      <c r="H23" s="9"/>
      <c r="I23" s="9"/>
      <c r="J23" s="9"/>
      <c r="K23" s="9"/>
      <c r="L23" s="9"/>
      <c r="M23" s="9"/>
      <c r="N23" s="9"/>
      <c r="O23" s="9"/>
      <c r="P23" s="10"/>
    </row>
    <row r="24" spans="1:16" x14ac:dyDescent="0.25">
      <c r="A24" s="5" t="s">
        <v>5</v>
      </c>
      <c r="B24" s="31">
        <v>42</v>
      </c>
      <c r="C24" s="31">
        <v>42</v>
      </c>
      <c r="D24" s="31">
        <v>48</v>
      </c>
      <c r="E24" s="31">
        <v>48</v>
      </c>
      <c r="F24" s="31">
        <v>60</v>
      </c>
      <c r="G24" s="5"/>
      <c r="H24" s="9"/>
      <c r="I24" s="9"/>
      <c r="J24" s="9"/>
      <c r="K24" s="9"/>
      <c r="L24" s="9"/>
      <c r="M24" s="9"/>
      <c r="N24" s="9"/>
      <c r="O24" s="9"/>
      <c r="P24" s="10"/>
    </row>
    <row r="25" spans="1:16" x14ac:dyDescent="0.25">
      <c r="A25" s="5" t="s">
        <v>23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5"/>
      <c r="H25" s="9"/>
      <c r="I25" s="9"/>
      <c r="J25" s="9"/>
      <c r="K25" s="9"/>
      <c r="L25" s="9"/>
      <c r="M25" s="9"/>
      <c r="N25" s="9"/>
      <c r="O25" s="9"/>
      <c r="P25" s="10"/>
    </row>
    <row r="26" spans="1:16" x14ac:dyDescent="0.25">
      <c r="A26" s="5" t="s">
        <v>7</v>
      </c>
      <c r="B26" s="31">
        <v>88</v>
      </c>
      <c r="C26" s="31">
        <v>88</v>
      </c>
      <c r="D26" s="31">
        <v>81</v>
      </c>
      <c r="E26" s="31">
        <v>81</v>
      </c>
      <c r="F26" s="31">
        <v>76</v>
      </c>
      <c r="G26" s="5"/>
      <c r="H26" s="9"/>
      <c r="I26" s="9"/>
      <c r="J26" s="9"/>
      <c r="K26" s="9"/>
      <c r="L26" s="9"/>
      <c r="M26" s="9"/>
      <c r="N26" s="9"/>
      <c r="O26" s="9"/>
      <c r="P26" s="10"/>
    </row>
    <row r="27" spans="1:16" x14ac:dyDescent="0.25">
      <c r="A27" s="5" t="s">
        <v>8</v>
      </c>
      <c r="B27" s="31">
        <v>30</v>
      </c>
      <c r="C27" s="31">
        <v>30</v>
      </c>
      <c r="D27" s="31">
        <v>25</v>
      </c>
      <c r="E27" s="31">
        <v>25</v>
      </c>
      <c r="F27" s="31">
        <v>24</v>
      </c>
      <c r="G27" s="5"/>
      <c r="H27" s="9"/>
      <c r="I27" s="9"/>
      <c r="J27" s="9"/>
      <c r="K27" s="9"/>
      <c r="L27" s="9"/>
      <c r="M27" s="9"/>
      <c r="N27" s="9"/>
      <c r="O27" s="9"/>
      <c r="P27" s="10"/>
    </row>
    <row r="28" spans="1:16" x14ac:dyDescent="0.25">
      <c r="A28" s="5" t="s">
        <v>21</v>
      </c>
      <c r="B28" s="31">
        <v>177</v>
      </c>
      <c r="C28" s="31">
        <v>177</v>
      </c>
      <c r="D28" s="31">
        <v>142</v>
      </c>
      <c r="E28" s="31">
        <v>142</v>
      </c>
      <c r="F28" s="31">
        <v>142</v>
      </c>
      <c r="G28" s="5"/>
      <c r="H28" s="9"/>
      <c r="I28" s="9"/>
      <c r="J28" s="9"/>
      <c r="K28" s="9"/>
      <c r="L28" s="9"/>
      <c r="M28" s="9"/>
      <c r="N28" s="9"/>
      <c r="O28" s="9"/>
      <c r="P28" s="10"/>
    </row>
    <row r="29" spans="1:16" x14ac:dyDescent="0.25">
      <c r="A29" s="5" t="s">
        <v>10</v>
      </c>
      <c r="B29" s="31">
        <v>57</v>
      </c>
      <c r="C29" s="31">
        <v>57</v>
      </c>
      <c r="D29" s="31">
        <v>55</v>
      </c>
      <c r="E29" s="31">
        <v>55</v>
      </c>
      <c r="F29" s="31">
        <v>53</v>
      </c>
      <c r="G29" s="5"/>
      <c r="H29" s="9"/>
      <c r="I29" s="9"/>
      <c r="J29" s="9"/>
      <c r="K29" s="9"/>
      <c r="L29" s="9"/>
      <c r="M29" s="9"/>
      <c r="N29" s="9"/>
      <c r="O29" s="9"/>
      <c r="P29" s="10"/>
    </row>
    <row r="30" spans="1:16" x14ac:dyDescent="0.25">
      <c r="A30" s="5" t="s">
        <v>22</v>
      </c>
      <c r="B30" s="31">
        <v>127</v>
      </c>
      <c r="C30" s="31">
        <v>127</v>
      </c>
      <c r="D30" s="31">
        <v>138</v>
      </c>
      <c r="E30" s="31">
        <v>138</v>
      </c>
      <c r="F30" s="31">
        <v>125</v>
      </c>
      <c r="G30" s="5"/>
      <c r="H30" s="9"/>
      <c r="I30" s="9"/>
      <c r="J30" s="9"/>
      <c r="K30" s="9"/>
      <c r="L30" s="9"/>
      <c r="M30" s="9"/>
      <c r="N30" s="9"/>
      <c r="O30" s="9"/>
      <c r="P30" s="10"/>
    </row>
    <row r="31" spans="1:16" x14ac:dyDescent="0.25">
      <c r="A31" s="5" t="s">
        <v>31</v>
      </c>
      <c r="B31" s="31">
        <v>25</v>
      </c>
      <c r="C31" s="31">
        <v>25</v>
      </c>
      <c r="D31" s="31">
        <v>22</v>
      </c>
      <c r="E31" s="31">
        <v>22</v>
      </c>
      <c r="F31" s="31">
        <v>12</v>
      </c>
      <c r="G31" s="5"/>
      <c r="H31" s="9"/>
      <c r="I31" s="9"/>
      <c r="J31" s="9"/>
      <c r="K31" s="9"/>
      <c r="L31" s="9"/>
      <c r="M31" s="9"/>
      <c r="N31" s="9"/>
      <c r="O31" s="9"/>
      <c r="P31" s="10"/>
    </row>
    <row r="32" spans="1:16" x14ac:dyDescent="0.25">
      <c r="A32" s="5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10"/>
    </row>
    <row r="33" spans="1:16" x14ac:dyDescent="0.25">
      <c r="A33" s="5" t="s">
        <v>27</v>
      </c>
      <c r="B33" s="11">
        <f>SUM(B16:B31)</f>
        <v>830</v>
      </c>
      <c r="C33" s="11">
        <f>SUM(C16:C31)</f>
        <v>789</v>
      </c>
      <c r="D33" s="11">
        <f>SUM(D16:D31)</f>
        <v>778</v>
      </c>
      <c r="E33" s="11">
        <f>SUM(E16:E31)</f>
        <v>824</v>
      </c>
      <c r="F33" s="11">
        <f>SUM(F16:F31)</f>
        <v>754</v>
      </c>
      <c r="G33" s="5"/>
      <c r="H33" s="9"/>
      <c r="I33" s="9"/>
      <c r="J33" s="9"/>
      <c r="K33" s="9"/>
      <c r="L33" s="9"/>
      <c r="M33" s="9"/>
      <c r="N33" s="9"/>
      <c r="O33" s="9"/>
      <c r="P33" s="10"/>
    </row>
    <row r="34" spans="1:16" x14ac:dyDescent="0.25">
      <c r="A34" s="5"/>
      <c r="B34" s="8"/>
      <c r="C34" s="8"/>
      <c r="D34" s="9"/>
      <c r="E34" s="9"/>
      <c r="F34" s="9"/>
      <c r="G34" s="5"/>
      <c r="H34" s="9"/>
      <c r="I34" s="9"/>
      <c r="J34" s="9"/>
      <c r="K34" s="9"/>
      <c r="L34" s="9"/>
      <c r="M34" s="9"/>
      <c r="N34" s="9"/>
      <c r="O34" s="9"/>
      <c r="P34" s="10"/>
    </row>
    <row r="35" spans="1:16" x14ac:dyDescent="0.25">
      <c r="A35" s="5" t="s">
        <v>16</v>
      </c>
      <c r="B35" s="11">
        <f>B13-B33</f>
        <v>-252.60000000000002</v>
      </c>
      <c r="C35" s="11">
        <f>C13-C33</f>
        <v>-189</v>
      </c>
      <c r="D35" s="11">
        <f>D13-D33</f>
        <v>-198</v>
      </c>
      <c r="E35" s="11">
        <f>E13-E33</f>
        <v>-189</v>
      </c>
      <c r="F35" s="11">
        <f>F13-F33</f>
        <v>-29</v>
      </c>
      <c r="G35" s="5"/>
      <c r="H35" s="9"/>
      <c r="I35" s="9"/>
      <c r="J35" s="9"/>
      <c r="K35" s="9"/>
      <c r="L35" s="9"/>
      <c r="M35" s="9"/>
      <c r="N35" s="9"/>
      <c r="O35" s="9"/>
      <c r="P35" s="10"/>
    </row>
    <row r="36" spans="1:16" x14ac:dyDescent="0.25">
      <c r="A36" s="5"/>
      <c r="B36" s="8"/>
      <c r="C36" s="8"/>
      <c r="D36" s="9"/>
      <c r="E36" s="9"/>
      <c r="F36" s="9"/>
      <c r="G36" s="5"/>
      <c r="H36" s="9"/>
      <c r="I36" s="9"/>
      <c r="J36" s="9"/>
      <c r="K36" s="9"/>
      <c r="L36" s="9"/>
      <c r="M36" s="9"/>
      <c r="N36" s="9"/>
      <c r="O36" s="9"/>
      <c r="P36" s="10"/>
    </row>
    <row r="37" spans="1:16" x14ac:dyDescent="0.25">
      <c r="A37" s="5" t="s">
        <v>15</v>
      </c>
      <c r="B37" s="16">
        <f>B35/B33</f>
        <v>-0.30433734939759038</v>
      </c>
      <c r="C37" s="16">
        <f>C35/C33</f>
        <v>-0.23954372623574144</v>
      </c>
      <c r="D37" s="16">
        <f>D35/D33</f>
        <v>-0.25449871465295631</v>
      </c>
      <c r="E37" s="16">
        <f t="shared" ref="E37:F37" si="0">E35/E33</f>
        <v>-0.22936893203883496</v>
      </c>
      <c r="F37" s="16">
        <f t="shared" si="0"/>
        <v>-3.8461538461538464E-2</v>
      </c>
      <c r="G37" s="5"/>
      <c r="H37" s="9"/>
      <c r="I37" s="9"/>
      <c r="J37" s="9"/>
      <c r="K37" s="9"/>
      <c r="L37" s="9"/>
      <c r="M37" s="9"/>
      <c r="N37" s="9"/>
      <c r="O37" s="9"/>
      <c r="P37" s="10"/>
    </row>
    <row r="38" spans="1:16" x14ac:dyDescent="0.25">
      <c r="A38" s="5"/>
      <c r="B38" s="9"/>
      <c r="C38" s="9"/>
      <c r="D38" s="9"/>
      <c r="E38" s="9"/>
      <c r="F38" s="9"/>
      <c r="G38" s="5"/>
      <c r="H38" s="9"/>
      <c r="I38" s="9"/>
      <c r="J38" s="9"/>
      <c r="K38" s="9"/>
      <c r="L38" s="9"/>
      <c r="M38" s="9"/>
      <c r="N38" s="9"/>
      <c r="O38" s="9"/>
      <c r="P38" s="10"/>
    </row>
    <row r="39" spans="1:16" x14ac:dyDescent="0.25">
      <c r="A39" s="5" t="s">
        <v>18</v>
      </c>
      <c r="B39" s="9"/>
      <c r="C39" s="11">
        <f>B35-C35</f>
        <v>-63.600000000000023</v>
      </c>
      <c r="D39" s="11">
        <f>C35-D35</f>
        <v>9</v>
      </c>
      <c r="E39" s="11">
        <f>C35-E35</f>
        <v>0</v>
      </c>
      <c r="F39" s="11">
        <f>C35-F35</f>
        <v>-160</v>
      </c>
      <c r="G39" s="5"/>
      <c r="H39" s="9"/>
      <c r="I39" s="9"/>
      <c r="J39" s="9"/>
      <c r="K39" s="9"/>
      <c r="L39" s="9"/>
      <c r="M39" s="9"/>
      <c r="N39" s="9"/>
      <c r="O39" s="9"/>
      <c r="P39" s="10"/>
    </row>
    <row r="40" spans="1:16" x14ac:dyDescent="0.25">
      <c r="A40" s="18" t="s">
        <v>41</v>
      </c>
      <c r="B40" s="9"/>
      <c r="C40" s="8"/>
      <c r="D40" s="8"/>
      <c r="E40" s="8"/>
      <c r="F40" s="8"/>
      <c r="G40" s="5"/>
      <c r="H40" s="9"/>
      <c r="I40" s="9"/>
      <c r="J40" s="9"/>
      <c r="K40" s="9"/>
      <c r="L40" s="9"/>
      <c r="M40" s="9"/>
      <c r="N40" s="9"/>
      <c r="O40" s="9"/>
      <c r="P40" s="10"/>
    </row>
    <row r="41" spans="1:16" x14ac:dyDescent="0.25">
      <c r="A41" s="5" t="s">
        <v>18</v>
      </c>
      <c r="B41" s="9"/>
      <c r="C41" s="16">
        <f>B37-C37</f>
        <v>-6.4793623161848946E-2</v>
      </c>
      <c r="D41" s="16">
        <f>C37-D37</f>
        <v>1.4954988417214876E-2</v>
      </c>
      <c r="E41" s="16">
        <f>C37-E37</f>
        <v>-1.0174794196906478E-2</v>
      </c>
      <c r="F41" s="16">
        <f>C37-F37</f>
        <v>-0.20108218777420298</v>
      </c>
      <c r="G41" s="5"/>
      <c r="H41" s="9"/>
      <c r="I41" s="9"/>
      <c r="J41" s="9"/>
      <c r="K41" s="9"/>
      <c r="L41" s="9"/>
      <c r="M41" s="9"/>
      <c r="N41" s="9"/>
      <c r="O41" s="9"/>
      <c r="P41" s="10"/>
    </row>
    <row r="42" spans="1:16" x14ac:dyDescent="0.25">
      <c r="A42" s="18" t="s">
        <v>41</v>
      </c>
      <c r="B42" s="9"/>
      <c r="C42" s="9"/>
      <c r="D42" s="9"/>
      <c r="E42" s="9"/>
      <c r="F42" s="9"/>
      <c r="G42" s="5"/>
      <c r="H42" s="9"/>
      <c r="I42" s="9"/>
      <c r="J42" s="9"/>
      <c r="K42" s="9"/>
      <c r="L42" s="9"/>
      <c r="M42" s="9"/>
      <c r="N42" s="9"/>
      <c r="O42" s="9"/>
      <c r="P42" s="10"/>
    </row>
    <row r="43" spans="1:16" x14ac:dyDescent="0.25">
      <c r="A43" s="5"/>
      <c r="B43" s="9"/>
      <c r="C43" s="9"/>
      <c r="D43" s="9"/>
      <c r="E43" s="9"/>
      <c r="F43" s="9"/>
      <c r="G43" s="5"/>
      <c r="H43" s="9"/>
      <c r="I43" s="9"/>
      <c r="J43" s="9"/>
      <c r="K43" s="9"/>
      <c r="L43" s="9"/>
      <c r="M43" s="9"/>
      <c r="N43" s="9"/>
      <c r="O43" s="9"/>
      <c r="P43" s="10"/>
    </row>
    <row r="44" spans="1:16" x14ac:dyDescent="0.25">
      <c r="A44" s="5" t="s">
        <v>25</v>
      </c>
      <c r="B44" s="21">
        <f>B33/B3</f>
        <v>1225.2731030410393</v>
      </c>
      <c r="C44" s="21">
        <f>C33/C3</f>
        <v>1127.1428571428571</v>
      </c>
      <c r="D44" s="21">
        <f>D33/D3</f>
        <v>1144.1176470588234</v>
      </c>
      <c r="E44" s="21">
        <f t="shared" ref="E44:F44" si="1">E33/E3</f>
        <v>1084.2105263157894</v>
      </c>
      <c r="F44" s="21">
        <f t="shared" si="1"/>
        <v>887.05882352941182</v>
      </c>
      <c r="G44" s="5"/>
      <c r="H44" s="9"/>
      <c r="I44" s="9"/>
      <c r="J44" s="9"/>
      <c r="K44" s="9"/>
      <c r="L44" s="9"/>
      <c r="M44" s="9"/>
      <c r="N44" s="9"/>
      <c r="O44" s="9"/>
      <c r="P44" s="10"/>
    </row>
    <row r="45" spans="1:16" x14ac:dyDescent="0.25">
      <c r="A45" s="18" t="s">
        <v>40</v>
      </c>
      <c r="B45" s="21"/>
      <c r="C45" s="21">
        <f>B44-C44</f>
        <v>98.130245898182238</v>
      </c>
      <c r="D45" s="21">
        <f>C44-D44</f>
        <v>-16.974789915966312</v>
      </c>
      <c r="E45" s="21">
        <f>C44-E44</f>
        <v>42.932330827067744</v>
      </c>
      <c r="F45" s="21">
        <f>C44-F44</f>
        <v>240.08403361344529</v>
      </c>
      <c r="G45" s="5"/>
      <c r="H45" s="9"/>
      <c r="I45" s="9"/>
      <c r="J45" s="9"/>
      <c r="K45" s="9"/>
      <c r="L45" s="9"/>
      <c r="M45" s="9"/>
      <c r="N45" s="9"/>
      <c r="O45" s="9"/>
      <c r="P45" s="10"/>
    </row>
    <row r="46" spans="1:16" x14ac:dyDescent="0.25">
      <c r="A46" s="5"/>
      <c r="B46" s="9"/>
      <c r="C46" s="9"/>
      <c r="D46" s="9"/>
      <c r="E46" s="9"/>
      <c r="F46" s="9"/>
      <c r="G46" s="5"/>
      <c r="H46" s="9"/>
      <c r="I46" s="9"/>
      <c r="J46" s="9"/>
      <c r="K46" s="9"/>
      <c r="L46" s="9"/>
      <c r="M46" s="9"/>
      <c r="N46" s="9"/>
      <c r="O46" s="9"/>
      <c r="P46" s="10"/>
    </row>
    <row r="47" spans="1:16" x14ac:dyDescent="0.25">
      <c r="A47" s="5" t="s">
        <v>26</v>
      </c>
      <c r="B47" s="11">
        <f>B33/B5</f>
        <v>0.83</v>
      </c>
      <c r="C47" s="11">
        <f>C33/C5</f>
        <v>0.78900000000000003</v>
      </c>
      <c r="D47" s="11">
        <f t="shared" ref="D47:F47" si="2">D33/D5</f>
        <v>0.77800000000000002</v>
      </c>
      <c r="E47" s="11">
        <f t="shared" si="2"/>
        <v>0.82399999999999995</v>
      </c>
      <c r="F47" s="11">
        <f t="shared" si="2"/>
        <v>0.754</v>
      </c>
      <c r="G47" s="5"/>
      <c r="H47" s="9"/>
      <c r="I47" s="9"/>
      <c r="J47" s="9"/>
      <c r="K47" s="9"/>
      <c r="L47" s="9"/>
      <c r="M47" s="9"/>
      <c r="N47" s="9"/>
      <c r="O47" s="9"/>
      <c r="P47" s="10"/>
    </row>
    <row r="48" spans="1:16" ht="15.75" thickBot="1" x14ac:dyDescent="0.3">
      <c r="A48" s="23" t="s">
        <v>40</v>
      </c>
      <c r="B48" s="24"/>
      <c r="C48" s="25">
        <f>B47-C47</f>
        <v>4.0999999999999925E-2</v>
      </c>
      <c r="D48" s="25">
        <f>C47-D47</f>
        <v>1.100000000000001E-2</v>
      </c>
      <c r="E48" s="25">
        <f>C47-E47</f>
        <v>-3.499999999999992E-2</v>
      </c>
      <c r="F48" s="25">
        <f>C47-F47</f>
        <v>3.5000000000000031E-2</v>
      </c>
      <c r="G48" s="5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  <row r="64" spans="1:16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0"/>
    </row>
    <row r="65" spans="1:16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0"/>
    </row>
    <row r="66" spans="1:16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/>
    </row>
    <row r="67" spans="1:16" ht="15.75" thickBot="1" x14ac:dyDescent="0.3">
      <c r="A67" s="27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  <c r="O67" s="24"/>
      <c r="P67" s="28"/>
    </row>
  </sheetData>
  <sheetProtection algorithmName="SHA-512" hashValue="HIVVNepnmyPVtfidc2lzznZAYGKI6TvTpqbJGil0VOsxigTlmHJEnOwaxRET6/aKFKqhsUGInm5y9l44oWbD/Q==" saltValue="GqDVfiO1AH4YIixChTxdX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2A6C0-3056-4CDA-99D3-FC093C9E42C1}">
  <sheetPr codeName="Sheet4"/>
  <dimension ref="A1:P66"/>
  <sheetViews>
    <sheetView workbookViewId="0">
      <selection activeCell="C20" sqref="C20"/>
    </sheetView>
  </sheetViews>
  <sheetFormatPr defaultRowHeight="15" x14ac:dyDescent="0.25"/>
  <cols>
    <col min="1" max="1" width="29" customWidth="1"/>
  </cols>
  <sheetData>
    <row r="1" spans="1:16" x14ac:dyDescent="0.25">
      <c r="A1" s="2" t="s">
        <v>37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6">
        <v>2022</v>
      </c>
      <c r="G2" s="5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38</v>
      </c>
      <c r="B3" s="31">
        <v>0.6774</v>
      </c>
      <c r="C3" s="31">
        <v>0.7</v>
      </c>
      <c r="D3" s="31">
        <v>0.68</v>
      </c>
      <c r="E3" s="31">
        <v>0.76</v>
      </c>
      <c r="F3" s="31">
        <v>0.85</v>
      </c>
      <c r="G3" s="5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8"/>
      <c r="E4" s="9"/>
      <c r="F4" s="9"/>
      <c r="G4" s="5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39</v>
      </c>
      <c r="B5" s="33">
        <v>1000</v>
      </c>
      <c r="C5" s="33">
        <v>1000</v>
      </c>
      <c r="D5" s="33">
        <v>1000</v>
      </c>
      <c r="E5" s="33">
        <v>1000</v>
      </c>
      <c r="F5" s="33">
        <v>1000</v>
      </c>
      <c r="G5" s="5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8"/>
      <c r="E6" s="9"/>
      <c r="F6" s="9"/>
      <c r="G6" s="5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677.4</v>
      </c>
      <c r="C7" s="11">
        <f>C3*C5</f>
        <v>700</v>
      </c>
      <c r="D7" s="11">
        <f>D3*D5</f>
        <v>680</v>
      </c>
      <c r="E7" s="11">
        <f>E3*E5</f>
        <v>760</v>
      </c>
      <c r="F7" s="11">
        <f>F3*F5</f>
        <v>850</v>
      </c>
      <c r="G7" s="5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9"/>
      <c r="G8" s="5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9"/>
      <c r="G9" s="5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20</v>
      </c>
      <c r="B10" s="34">
        <v>0.2</v>
      </c>
      <c r="C10" s="34">
        <v>0.2</v>
      </c>
      <c r="D10" s="34">
        <v>0.2</v>
      </c>
      <c r="E10" s="34">
        <v>0.2</v>
      </c>
      <c r="F10" s="34">
        <v>0.2</v>
      </c>
      <c r="G10" s="5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 t="s">
        <v>19</v>
      </c>
      <c r="B11" s="29">
        <f>((B10*B5)*B3)</f>
        <v>135.47999999999999</v>
      </c>
      <c r="C11" s="29">
        <f>((C10*C5)*C3)</f>
        <v>140</v>
      </c>
      <c r="D11" s="29">
        <f t="shared" ref="D11:F11" si="0">((D10*D5)*D3)</f>
        <v>136</v>
      </c>
      <c r="E11" s="29">
        <f t="shared" si="0"/>
        <v>152</v>
      </c>
      <c r="F11" s="29">
        <f t="shared" si="0"/>
        <v>170</v>
      </c>
      <c r="G11" s="5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9"/>
      <c r="G12" s="5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1">
        <f>(((1-B10)*B5)*B3)</f>
        <v>541.91999999999996</v>
      </c>
      <c r="C13" s="11">
        <f>(((1-C10)*C5)*C3)</f>
        <v>560</v>
      </c>
      <c r="D13" s="11">
        <f t="shared" ref="D13:F13" si="1">(((1-D10)*D5)*D3)</f>
        <v>544</v>
      </c>
      <c r="E13" s="11">
        <f t="shared" si="1"/>
        <v>608</v>
      </c>
      <c r="F13" s="11">
        <f t="shared" si="1"/>
        <v>680</v>
      </c>
      <c r="G13" s="5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9"/>
      <c r="G14" s="5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6">
        <v>2022</v>
      </c>
      <c r="G15" s="5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46</v>
      </c>
      <c r="C16" s="31">
        <v>46</v>
      </c>
      <c r="D16" s="31">
        <v>40</v>
      </c>
      <c r="E16" s="31">
        <v>40</v>
      </c>
      <c r="F16" s="31">
        <v>40</v>
      </c>
      <c r="G16" s="5"/>
      <c r="H16" s="9"/>
      <c r="I16" s="9"/>
      <c r="J16" s="9"/>
      <c r="K16" s="9"/>
      <c r="L16" s="9"/>
      <c r="M16" s="9"/>
      <c r="N16" s="9"/>
      <c r="O16" s="9"/>
      <c r="P16" s="10"/>
    </row>
    <row r="17" spans="1:16" x14ac:dyDescent="0.25">
      <c r="A17" s="5" t="s">
        <v>9</v>
      </c>
      <c r="B17" s="31">
        <v>69</v>
      </c>
      <c r="C17" s="31">
        <v>68</v>
      </c>
      <c r="D17" s="31">
        <v>86</v>
      </c>
      <c r="E17" s="31">
        <v>97</v>
      </c>
      <c r="F17" s="31">
        <v>69</v>
      </c>
      <c r="G17" s="5"/>
      <c r="H17" s="9"/>
      <c r="I17" s="9"/>
      <c r="J17" s="9"/>
      <c r="K17" s="9"/>
      <c r="L17" s="9"/>
      <c r="M17" s="9"/>
      <c r="N17" s="9"/>
      <c r="O17" s="9"/>
      <c r="P17" s="10"/>
    </row>
    <row r="18" spans="1:16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1">
        <v>11</v>
      </c>
      <c r="G18" s="5"/>
      <c r="H18" s="9"/>
      <c r="I18" s="9"/>
      <c r="J18" s="9"/>
      <c r="K18" s="9"/>
      <c r="L18" s="9"/>
      <c r="M18" s="9"/>
      <c r="N18" s="9"/>
      <c r="O18" s="9"/>
      <c r="P18" s="10"/>
    </row>
    <row r="19" spans="1:16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1">
        <v>0</v>
      </c>
      <c r="G19" s="5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5" t="s">
        <v>28</v>
      </c>
      <c r="B20" s="31">
        <v>66</v>
      </c>
      <c r="C20" s="31">
        <v>47</v>
      </c>
      <c r="D20" s="31">
        <v>54</v>
      </c>
      <c r="E20" s="31">
        <v>70</v>
      </c>
      <c r="F20" s="31">
        <v>68</v>
      </c>
      <c r="G20" s="5"/>
      <c r="H20" s="9"/>
      <c r="I20" s="9"/>
      <c r="J20" s="9"/>
      <c r="K20" s="9"/>
      <c r="L20" s="9"/>
      <c r="M20" s="9"/>
      <c r="N20" s="9"/>
      <c r="O20" s="9"/>
      <c r="P20" s="10"/>
    </row>
    <row r="21" spans="1:16" x14ac:dyDescent="0.25">
      <c r="A21" s="5" t="s">
        <v>29</v>
      </c>
      <c r="B21" s="31">
        <v>64</v>
      </c>
      <c r="C21" s="31">
        <v>47</v>
      </c>
      <c r="D21" s="31">
        <v>49</v>
      </c>
      <c r="E21" s="31">
        <v>54</v>
      </c>
      <c r="F21" s="31">
        <v>39</v>
      </c>
      <c r="G21" s="5"/>
      <c r="H21" s="9"/>
      <c r="I21" s="9"/>
      <c r="J21" s="9"/>
      <c r="K21" s="9"/>
      <c r="L21" s="9"/>
      <c r="M21" s="9"/>
      <c r="N21" s="9"/>
      <c r="O21" s="9"/>
      <c r="P21" s="10"/>
    </row>
    <row r="22" spans="1:16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40</v>
      </c>
      <c r="F22" s="31">
        <v>35</v>
      </c>
      <c r="G22" s="5"/>
      <c r="H22" s="9"/>
      <c r="I22" s="9"/>
      <c r="J22" s="9"/>
      <c r="K22" s="9"/>
      <c r="L22" s="9"/>
      <c r="M22" s="9"/>
      <c r="N22" s="9"/>
      <c r="O22" s="9"/>
      <c r="P22" s="10"/>
    </row>
    <row r="23" spans="1:16" x14ac:dyDescent="0.25">
      <c r="A23" s="5" t="s">
        <v>6</v>
      </c>
      <c r="B23" s="31">
        <v>0</v>
      </c>
      <c r="C23" s="31">
        <v>0</v>
      </c>
      <c r="D23" s="31">
        <v>0</v>
      </c>
      <c r="E23" s="31">
        <v>0</v>
      </c>
      <c r="F23" s="31">
        <v>0</v>
      </c>
      <c r="G23" s="5"/>
      <c r="H23" s="9"/>
      <c r="I23" s="9"/>
      <c r="J23" s="9"/>
      <c r="K23" s="9"/>
      <c r="L23" s="9"/>
      <c r="M23" s="9"/>
      <c r="N23" s="9"/>
      <c r="O23" s="9"/>
      <c r="P23" s="10"/>
    </row>
    <row r="24" spans="1:16" x14ac:dyDescent="0.25">
      <c r="A24" s="5" t="s">
        <v>5</v>
      </c>
      <c r="B24" s="31">
        <v>42</v>
      </c>
      <c r="C24" s="31">
        <v>42</v>
      </c>
      <c r="D24" s="31">
        <v>48</v>
      </c>
      <c r="E24" s="31">
        <v>48</v>
      </c>
      <c r="F24" s="31">
        <v>60</v>
      </c>
      <c r="G24" s="5"/>
      <c r="H24" s="9"/>
      <c r="I24" s="9"/>
      <c r="J24" s="9"/>
      <c r="K24" s="9"/>
      <c r="L24" s="9"/>
      <c r="M24" s="9"/>
      <c r="N24" s="9"/>
      <c r="O24" s="9"/>
      <c r="P24" s="10"/>
    </row>
    <row r="25" spans="1:16" x14ac:dyDescent="0.25">
      <c r="A25" s="5" t="s">
        <v>23</v>
      </c>
      <c r="B25" s="31">
        <v>0</v>
      </c>
      <c r="C25" s="31">
        <v>0</v>
      </c>
      <c r="D25" s="31">
        <v>0</v>
      </c>
      <c r="E25" s="31">
        <v>0</v>
      </c>
      <c r="F25" s="31">
        <v>0</v>
      </c>
      <c r="G25" s="5"/>
      <c r="H25" s="9"/>
      <c r="I25" s="9"/>
      <c r="J25" s="9"/>
      <c r="K25" s="9"/>
      <c r="L25" s="9"/>
      <c r="M25" s="9"/>
      <c r="N25" s="9"/>
      <c r="O25" s="9"/>
      <c r="P25" s="10"/>
    </row>
    <row r="26" spans="1:16" x14ac:dyDescent="0.25">
      <c r="A26" s="5" t="s">
        <v>7</v>
      </c>
      <c r="B26" s="31">
        <v>88</v>
      </c>
      <c r="C26" s="31">
        <v>88</v>
      </c>
      <c r="D26" s="31">
        <v>81</v>
      </c>
      <c r="E26" s="31">
        <v>81</v>
      </c>
      <c r="F26" s="31">
        <v>76</v>
      </c>
      <c r="G26" s="5"/>
      <c r="H26" s="9"/>
      <c r="I26" s="9"/>
      <c r="J26" s="9"/>
      <c r="K26" s="9"/>
      <c r="L26" s="9"/>
      <c r="M26" s="9"/>
      <c r="N26" s="9"/>
      <c r="O26" s="9"/>
      <c r="P26" s="10"/>
    </row>
    <row r="27" spans="1:16" x14ac:dyDescent="0.25">
      <c r="A27" s="5" t="s">
        <v>8</v>
      </c>
      <c r="B27" s="31">
        <v>30</v>
      </c>
      <c r="C27" s="31">
        <v>30</v>
      </c>
      <c r="D27" s="31">
        <v>25</v>
      </c>
      <c r="E27" s="31">
        <v>25</v>
      </c>
      <c r="F27" s="31">
        <v>24</v>
      </c>
      <c r="G27" s="5"/>
      <c r="H27" s="9"/>
      <c r="I27" s="9"/>
      <c r="J27" s="9"/>
      <c r="K27" s="9"/>
      <c r="L27" s="9"/>
      <c r="M27" s="9"/>
      <c r="N27" s="9"/>
      <c r="O27" s="9"/>
      <c r="P27" s="10"/>
    </row>
    <row r="28" spans="1:16" x14ac:dyDescent="0.25">
      <c r="A28" s="5" t="s">
        <v>21</v>
      </c>
      <c r="B28" s="31">
        <v>177</v>
      </c>
      <c r="C28" s="31">
        <v>177</v>
      </c>
      <c r="D28" s="31">
        <v>142</v>
      </c>
      <c r="E28" s="31">
        <v>142</v>
      </c>
      <c r="F28" s="31">
        <v>142</v>
      </c>
      <c r="G28" s="5"/>
      <c r="H28" s="9"/>
      <c r="I28" s="9"/>
      <c r="J28" s="9"/>
      <c r="K28" s="9"/>
      <c r="L28" s="9"/>
      <c r="M28" s="9"/>
      <c r="N28" s="9"/>
      <c r="O28" s="9"/>
      <c r="P28" s="10"/>
    </row>
    <row r="29" spans="1:16" x14ac:dyDescent="0.25">
      <c r="A29" s="5" t="s">
        <v>10</v>
      </c>
      <c r="B29" s="31">
        <v>57</v>
      </c>
      <c r="C29" s="31">
        <v>57</v>
      </c>
      <c r="D29" s="31">
        <v>55</v>
      </c>
      <c r="E29" s="31">
        <v>55</v>
      </c>
      <c r="F29" s="31">
        <v>53</v>
      </c>
      <c r="G29" s="5"/>
      <c r="H29" s="9"/>
      <c r="I29" s="9"/>
      <c r="J29" s="9"/>
      <c r="K29" s="9"/>
      <c r="L29" s="9"/>
      <c r="M29" s="9"/>
      <c r="N29" s="9"/>
      <c r="O29" s="9"/>
      <c r="P29" s="10"/>
    </row>
    <row r="30" spans="1:16" x14ac:dyDescent="0.25">
      <c r="A30" s="5" t="s">
        <v>22</v>
      </c>
      <c r="B30" s="31">
        <v>127</v>
      </c>
      <c r="C30" s="31">
        <v>127</v>
      </c>
      <c r="D30" s="31">
        <v>138</v>
      </c>
      <c r="E30" s="31">
        <v>138</v>
      </c>
      <c r="F30" s="31">
        <v>125</v>
      </c>
      <c r="G30" s="5"/>
      <c r="H30" s="9"/>
      <c r="I30" s="9"/>
      <c r="J30" s="9"/>
      <c r="K30" s="9"/>
      <c r="L30" s="9"/>
      <c r="M30" s="9"/>
      <c r="N30" s="9"/>
      <c r="O30" s="9"/>
      <c r="P30" s="10"/>
    </row>
    <row r="31" spans="1:16" x14ac:dyDescent="0.25">
      <c r="A31" s="5" t="s">
        <v>31</v>
      </c>
      <c r="B31" s="31">
        <v>25</v>
      </c>
      <c r="C31" s="31">
        <v>25</v>
      </c>
      <c r="D31" s="31">
        <v>22</v>
      </c>
      <c r="E31" s="31">
        <v>22</v>
      </c>
      <c r="F31" s="31">
        <v>12</v>
      </c>
      <c r="G31" s="5"/>
      <c r="H31" s="9"/>
      <c r="I31" s="9"/>
      <c r="J31" s="9"/>
      <c r="K31" s="9"/>
      <c r="L31" s="9"/>
      <c r="M31" s="9"/>
      <c r="N31" s="9"/>
      <c r="O31" s="9"/>
      <c r="P31" s="10"/>
    </row>
    <row r="32" spans="1:16" x14ac:dyDescent="0.25">
      <c r="A32" s="5"/>
      <c r="B32" s="9"/>
      <c r="C32" s="9"/>
      <c r="D32" s="9"/>
      <c r="E32" s="9"/>
      <c r="F32" s="9"/>
      <c r="G32" s="5"/>
      <c r="H32" s="9"/>
      <c r="I32" s="9"/>
      <c r="J32" s="9"/>
      <c r="K32" s="9"/>
      <c r="L32" s="9"/>
      <c r="M32" s="9"/>
      <c r="N32" s="9"/>
      <c r="O32" s="9"/>
      <c r="P32" s="10"/>
    </row>
    <row r="33" spans="1:16" x14ac:dyDescent="0.25">
      <c r="A33" s="5" t="s">
        <v>27</v>
      </c>
      <c r="B33" s="11">
        <f>SUM(B16:B31)</f>
        <v>830</v>
      </c>
      <c r="C33" s="11">
        <f>SUM(C16:C31)</f>
        <v>789</v>
      </c>
      <c r="D33" s="11">
        <f>SUM(D16:D31)</f>
        <v>778</v>
      </c>
      <c r="E33" s="11">
        <f>SUM(E16:E31)</f>
        <v>824</v>
      </c>
      <c r="F33" s="11">
        <f>SUM(F16:F31)</f>
        <v>754</v>
      </c>
      <c r="G33" s="5"/>
      <c r="H33" s="9"/>
      <c r="I33" s="9"/>
      <c r="J33" s="9"/>
      <c r="K33" s="9"/>
      <c r="L33" s="9"/>
      <c r="M33" s="9"/>
      <c r="N33" s="9"/>
      <c r="O33" s="9"/>
      <c r="P33" s="10"/>
    </row>
    <row r="34" spans="1:16" x14ac:dyDescent="0.25">
      <c r="A34" s="5"/>
      <c r="B34" s="8"/>
      <c r="C34" s="8"/>
      <c r="D34" s="9"/>
      <c r="E34" s="9"/>
      <c r="F34" s="9"/>
      <c r="G34" s="5"/>
      <c r="H34" s="9"/>
      <c r="I34" s="9"/>
      <c r="J34" s="9"/>
      <c r="K34" s="9"/>
      <c r="L34" s="9"/>
      <c r="M34" s="9"/>
      <c r="N34" s="9"/>
      <c r="O34" s="9"/>
      <c r="P34" s="10"/>
    </row>
    <row r="35" spans="1:16" x14ac:dyDescent="0.25">
      <c r="A35" s="5" t="s">
        <v>16</v>
      </c>
      <c r="B35" s="11">
        <f>B13-B33</f>
        <v>-288.08000000000004</v>
      </c>
      <c r="C35" s="11">
        <f>C13-C33</f>
        <v>-229</v>
      </c>
      <c r="D35" s="11">
        <f>D13-D33</f>
        <v>-234</v>
      </c>
      <c r="E35" s="11">
        <f>E13-E33</f>
        <v>-216</v>
      </c>
      <c r="F35" s="11">
        <f>F13-F33</f>
        <v>-74</v>
      </c>
      <c r="G35" s="5"/>
      <c r="H35" s="9"/>
      <c r="I35" s="9"/>
      <c r="J35" s="9"/>
      <c r="K35" s="9"/>
      <c r="L35" s="9"/>
      <c r="M35" s="9"/>
      <c r="N35" s="9"/>
      <c r="O35" s="9"/>
      <c r="P35" s="10"/>
    </row>
    <row r="36" spans="1:16" x14ac:dyDescent="0.25">
      <c r="A36" s="5"/>
      <c r="B36" s="8"/>
      <c r="C36" s="8"/>
      <c r="D36" s="9"/>
      <c r="E36" s="9"/>
      <c r="F36" s="9"/>
      <c r="G36" s="5"/>
      <c r="H36" s="9"/>
      <c r="I36" s="9"/>
      <c r="J36" s="9"/>
      <c r="K36" s="9"/>
      <c r="L36" s="9"/>
      <c r="M36" s="9"/>
      <c r="N36" s="9"/>
      <c r="O36" s="9"/>
      <c r="P36" s="10"/>
    </row>
    <row r="37" spans="1:16" x14ac:dyDescent="0.25">
      <c r="A37" s="5" t="s">
        <v>15</v>
      </c>
      <c r="B37" s="16">
        <f>B35/B33</f>
        <v>-0.34708433734939764</v>
      </c>
      <c r="C37" s="16">
        <f>C35/C33</f>
        <v>-0.2902408111533587</v>
      </c>
      <c r="D37" s="16">
        <f>D35/D33</f>
        <v>-0.30077120822622105</v>
      </c>
      <c r="E37" s="16">
        <f>E35/E33</f>
        <v>-0.26213592233009708</v>
      </c>
      <c r="F37" s="17">
        <f>F35/F33</f>
        <v>-9.8143236074270557E-2</v>
      </c>
      <c r="G37" s="5"/>
      <c r="H37" s="9"/>
      <c r="I37" s="9"/>
      <c r="J37" s="9"/>
      <c r="K37" s="9"/>
      <c r="L37" s="9"/>
      <c r="M37" s="9"/>
      <c r="N37" s="9"/>
      <c r="O37" s="9"/>
      <c r="P37" s="10"/>
    </row>
    <row r="38" spans="1:16" x14ac:dyDescent="0.25">
      <c r="A38" s="5"/>
      <c r="B38" s="9"/>
      <c r="C38" s="9"/>
      <c r="D38" s="9"/>
      <c r="E38" s="9"/>
      <c r="F38" s="10"/>
      <c r="G38" s="5"/>
      <c r="H38" s="9"/>
      <c r="I38" s="9"/>
      <c r="J38" s="9"/>
      <c r="K38" s="9"/>
      <c r="L38" s="9"/>
      <c r="M38" s="9"/>
      <c r="N38" s="9"/>
      <c r="O38" s="9"/>
      <c r="P38" s="10"/>
    </row>
    <row r="39" spans="1:16" x14ac:dyDescent="0.25">
      <c r="A39" s="5" t="s">
        <v>18</v>
      </c>
      <c r="B39" s="9"/>
      <c r="C39" s="11">
        <f>B35-C35</f>
        <v>-59.080000000000041</v>
      </c>
      <c r="D39" s="11">
        <f>C35-D35</f>
        <v>5</v>
      </c>
      <c r="E39" s="11">
        <f>C35-E35</f>
        <v>-13</v>
      </c>
      <c r="F39" s="12">
        <f>C35-F35</f>
        <v>-155</v>
      </c>
      <c r="G39" s="5"/>
      <c r="H39" s="9"/>
      <c r="I39" s="9"/>
      <c r="J39" s="9"/>
      <c r="K39" s="9"/>
      <c r="L39" s="9"/>
      <c r="M39" s="9"/>
      <c r="N39" s="9"/>
      <c r="O39" s="9"/>
      <c r="P39" s="10"/>
    </row>
    <row r="40" spans="1:16" x14ac:dyDescent="0.25">
      <c r="A40" s="18" t="s">
        <v>41</v>
      </c>
      <c r="B40" s="9"/>
      <c r="C40" s="9"/>
      <c r="D40" s="9"/>
      <c r="E40" s="9"/>
      <c r="F40" s="10"/>
      <c r="G40" s="5"/>
      <c r="H40" s="9"/>
      <c r="I40" s="9"/>
      <c r="J40" s="9"/>
      <c r="K40" s="9"/>
      <c r="L40" s="9"/>
      <c r="M40" s="9"/>
      <c r="N40" s="9"/>
      <c r="O40" s="9"/>
      <c r="P40" s="10"/>
    </row>
    <row r="41" spans="1:16" x14ac:dyDescent="0.25">
      <c r="A41" s="5" t="s">
        <v>18</v>
      </c>
      <c r="B41" s="9"/>
      <c r="C41" s="16">
        <f>B37-C37</f>
        <v>-5.684352619603894E-2</v>
      </c>
      <c r="D41" s="16">
        <f>C37-D37</f>
        <v>1.0530397072862352E-2</v>
      </c>
      <c r="E41" s="16">
        <f>C37-E37</f>
        <v>-2.810488882326162E-2</v>
      </c>
      <c r="F41" s="17">
        <f>C37-F37</f>
        <v>-0.19209757507908815</v>
      </c>
      <c r="G41" s="5"/>
      <c r="H41" s="9"/>
      <c r="I41" s="9"/>
      <c r="J41" s="9"/>
      <c r="K41" s="9"/>
      <c r="L41" s="9"/>
      <c r="M41" s="9"/>
      <c r="N41" s="9"/>
      <c r="O41" s="9"/>
      <c r="P41" s="10"/>
    </row>
    <row r="42" spans="1:16" x14ac:dyDescent="0.25">
      <c r="A42" s="18" t="s">
        <v>41</v>
      </c>
      <c r="B42" s="9"/>
      <c r="C42" s="9"/>
      <c r="D42" s="9"/>
      <c r="E42" s="9"/>
      <c r="F42" s="9"/>
      <c r="G42" s="5"/>
      <c r="H42" s="9"/>
      <c r="I42" s="9"/>
      <c r="J42" s="9"/>
      <c r="K42" s="9"/>
      <c r="L42" s="9"/>
      <c r="M42" s="9"/>
      <c r="N42" s="9"/>
      <c r="O42" s="9"/>
      <c r="P42" s="10"/>
    </row>
    <row r="43" spans="1:16" x14ac:dyDescent="0.25">
      <c r="A43" s="5"/>
      <c r="B43" s="9"/>
      <c r="C43" s="9"/>
      <c r="D43" s="9"/>
      <c r="E43" s="9"/>
      <c r="F43" s="9"/>
      <c r="G43" s="5"/>
      <c r="H43" s="9"/>
      <c r="I43" s="9"/>
      <c r="J43" s="9"/>
      <c r="K43" s="9"/>
      <c r="L43" s="9"/>
      <c r="M43" s="9"/>
      <c r="N43" s="9"/>
      <c r="O43" s="9"/>
      <c r="P43" s="10"/>
    </row>
    <row r="44" spans="1:16" x14ac:dyDescent="0.25">
      <c r="A44" s="5" t="s">
        <v>25</v>
      </c>
      <c r="B44" s="21">
        <f>B33/B3</f>
        <v>1225.2731030410393</v>
      </c>
      <c r="C44" s="21">
        <f>C33/C3</f>
        <v>1127.1428571428571</v>
      </c>
      <c r="D44" s="21">
        <f t="shared" ref="D44:F44" si="2">D33/D3</f>
        <v>1144.1176470588234</v>
      </c>
      <c r="E44" s="21">
        <f t="shared" si="2"/>
        <v>1084.2105263157894</v>
      </c>
      <c r="F44" s="21">
        <f t="shared" si="2"/>
        <v>887.05882352941182</v>
      </c>
      <c r="G44" s="5"/>
      <c r="H44" s="9"/>
      <c r="I44" s="9"/>
      <c r="J44" s="9"/>
      <c r="K44" s="9"/>
      <c r="L44" s="9"/>
      <c r="M44" s="9"/>
      <c r="N44" s="9"/>
      <c r="O44" s="9"/>
      <c r="P44" s="10"/>
    </row>
    <row r="45" spans="1:16" x14ac:dyDescent="0.25">
      <c r="A45" s="18" t="s">
        <v>40</v>
      </c>
      <c r="B45" s="21"/>
      <c r="C45" s="21">
        <f>B44-C44</f>
        <v>98.130245898182238</v>
      </c>
      <c r="D45" s="21">
        <f>C44-D44</f>
        <v>-16.974789915966312</v>
      </c>
      <c r="E45" s="21">
        <f>C44-E44</f>
        <v>42.932330827067744</v>
      </c>
      <c r="F45" s="21">
        <f>C44-F44</f>
        <v>240.08403361344529</v>
      </c>
      <c r="G45" s="5"/>
      <c r="H45" s="9"/>
      <c r="I45" s="9"/>
      <c r="J45" s="9"/>
      <c r="K45" s="9"/>
      <c r="L45" s="9"/>
      <c r="M45" s="9"/>
      <c r="N45" s="9"/>
      <c r="O45" s="9"/>
      <c r="P45" s="10"/>
    </row>
    <row r="46" spans="1:16" x14ac:dyDescent="0.25">
      <c r="A46" s="5"/>
      <c r="B46" s="9"/>
      <c r="C46" s="9"/>
      <c r="D46" s="9"/>
      <c r="E46" s="9"/>
      <c r="F46" s="9"/>
      <c r="G46" s="5"/>
      <c r="H46" s="9"/>
      <c r="I46" s="9"/>
      <c r="J46" s="9"/>
      <c r="K46" s="9"/>
      <c r="L46" s="9"/>
      <c r="M46" s="9"/>
      <c r="N46" s="9"/>
      <c r="O46" s="9"/>
      <c r="P46" s="10"/>
    </row>
    <row r="47" spans="1:16" x14ac:dyDescent="0.25">
      <c r="A47" s="5" t="s">
        <v>26</v>
      </c>
      <c r="B47" s="11">
        <f>B33/B5</f>
        <v>0.83</v>
      </c>
      <c r="C47" s="11">
        <f>C33/C5</f>
        <v>0.78900000000000003</v>
      </c>
      <c r="D47" s="11">
        <f t="shared" ref="D47:F47" si="3">D33/D5</f>
        <v>0.77800000000000002</v>
      </c>
      <c r="E47" s="11">
        <f t="shared" si="3"/>
        <v>0.82399999999999995</v>
      </c>
      <c r="F47" s="11">
        <f t="shared" si="3"/>
        <v>0.754</v>
      </c>
      <c r="G47" s="5"/>
      <c r="H47" s="9"/>
      <c r="I47" s="9"/>
      <c r="J47" s="9"/>
      <c r="K47" s="9"/>
      <c r="L47" s="9"/>
      <c r="M47" s="9"/>
      <c r="N47" s="9"/>
      <c r="O47" s="9"/>
      <c r="P47" s="10"/>
    </row>
    <row r="48" spans="1:16" ht="15.75" thickBot="1" x14ac:dyDescent="0.3">
      <c r="A48" s="23" t="s">
        <v>40</v>
      </c>
      <c r="B48" s="24"/>
      <c r="C48" s="25">
        <f>B47-C47</f>
        <v>4.0999999999999925E-2</v>
      </c>
      <c r="D48" s="25">
        <f>C47-D47</f>
        <v>1.100000000000001E-2</v>
      </c>
      <c r="E48" s="25">
        <f>C47-E47</f>
        <v>-3.499999999999992E-2</v>
      </c>
      <c r="F48" s="25">
        <f>C47-F47</f>
        <v>3.5000000000000031E-2</v>
      </c>
      <c r="G48" s="5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  <row r="64" spans="1:16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0"/>
    </row>
    <row r="65" spans="1:16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0"/>
    </row>
    <row r="66" spans="1:16" ht="15.75" thickBot="1" x14ac:dyDescent="0.3">
      <c r="A66" s="27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8"/>
    </row>
  </sheetData>
  <sheetProtection algorithmName="SHA-512" hashValue="ZElESPEaGJATkmTudA+cM0aHrWOrW1U42bmK0REstCbkvza9nfRimdO5PyBJYDLdRmGvzN6S9/2MW2BjC5vBUA==" saltValue="JrvCMhwURHYUJZ8srVCaPw==" spinCount="100000" sheet="1" objects="1" scenarios="1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E56DF-9152-4AF1-B710-5F9D60CEFE76}">
  <sheetPr codeName="Sheet5"/>
  <dimension ref="A1:U73"/>
  <sheetViews>
    <sheetView topLeftCell="A7" workbookViewId="0">
      <selection activeCell="B13" sqref="B13"/>
    </sheetView>
  </sheetViews>
  <sheetFormatPr defaultRowHeight="15" x14ac:dyDescent="0.25"/>
  <cols>
    <col min="1" max="1" width="29" customWidth="1"/>
  </cols>
  <sheetData>
    <row r="1" spans="1:17" x14ac:dyDescent="0.25">
      <c r="A1" s="2" t="s">
        <v>32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4"/>
    </row>
    <row r="2" spans="1:17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x14ac:dyDescent="0.25">
      <c r="A3" s="5" t="s">
        <v>1</v>
      </c>
      <c r="B3" s="31">
        <v>10.56</v>
      </c>
      <c r="C3" s="31">
        <v>10.75</v>
      </c>
      <c r="D3" s="31">
        <v>10.8</v>
      </c>
      <c r="E3" s="31">
        <v>12.5</v>
      </c>
      <c r="F3" s="32">
        <v>14.2</v>
      </c>
      <c r="G3" s="9"/>
      <c r="H3" s="9"/>
      <c r="I3" s="9"/>
      <c r="J3" s="9"/>
      <c r="K3" s="9"/>
      <c r="L3" s="9"/>
      <c r="M3" s="9"/>
      <c r="N3" s="9"/>
      <c r="O3" s="9"/>
      <c r="P3" s="9"/>
      <c r="Q3" s="10"/>
    </row>
    <row r="4" spans="1:17" x14ac:dyDescent="0.25">
      <c r="A4" s="5"/>
      <c r="B4" s="8"/>
      <c r="C4" s="8"/>
      <c r="D4" s="8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9"/>
      <c r="Q4" s="10"/>
    </row>
    <row r="5" spans="1:17" x14ac:dyDescent="0.25">
      <c r="A5" s="5" t="s">
        <v>2</v>
      </c>
      <c r="B5" s="33">
        <v>65</v>
      </c>
      <c r="C5" s="33">
        <v>65</v>
      </c>
      <c r="D5" s="33">
        <v>65</v>
      </c>
      <c r="E5" s="33">
        <v>65</v>
      </c>
      <c r="F5" s="37">
        <v>65</v>
      </c>
      <c r="G5" s="9"/>
      <c r="H5" s="9"/>
      <c r="I5" s="9"/>
      <c r="J5" s="9"/>
      <c r="K5" s="9"/>
      <c r="L5" s="9"/>
      <c r="M5" s="9"/>
      <c r="N5" s="9"/>
      <c r="O5" s="9"/>
      <c r="P5" s="9"/>
      <c r="Q5" s="10"/>
    </row>
    <row r="6" spans="1:17" x14ac:dyDescent="0.25">
      <c r="A6" s="5"/>
      <c r="B6" s="8"/>
      <c r="C6" s="8"/>
      <c r="D6" s="8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</row>
    <row r="7" spans="1:17" x14ac:dyDescent="0.25">
      <c r="A7" s="5" t="s">
        <v>13</v>
      </c>
      <c r="B7" s="11">
        <f>B3*B5</f>
        <v>686.4</v>
      </c>
      <c r="C7" s="11">
        <f>C3*C5</f>
        <v>698.75</v>
      </c>
      <c r="D7" s="11">
        <f>D3*D5</f>
        <v>702</v>
      </c>
      <c r="E7" s="11">
        <f>E3*E5</f>
        <v>812.5</v>
      </c>
      <c r="F7" s="12">
        <f>F3*F5</f>
        <v>923</v>
      </c>
      <c r="G7" s="9"/>
      <c r="H7" s="9"/>
      <c r="I7" s="9"/>
      <c r="J7" s="9"/>
      <c r="K7" s="9"/>
      <c r="L7" s="9"/>
      <c r="M7" s="9"/>
      <c r="N7" s="9"/>
      <c r="O7" s="9"/>
      <c r="P7" s="9"/>
      <c r="Q7" s="10"/>
    </row>
    <row r="8" spans="1:17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9"/>
      <c r="Q8" s="10"/>
    </row>
    <row r="9" spans="1:17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10"/>
    </row>
    <row r="10" spans="1:17" x14ac:dyDescent="0.25">
      <c r="A10" s="5" t="s">
        <v>24</v>
      </c>
      <c r="B10" s="31">
        <v>100</v>
      </c>
      <c r="C10" s="31">
        <v>100</v>
      </c>
      <c r="D10" s="31">
        <v>100</v>
      </c>
      <c r="E10" s="31">
        <v>125</v>
      </c>
      <c r="F10" s="32">
        <v>125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10"/>
    </row>
    <row r="11" spans="1:17" x14ac:dyDescent="0.25">
      <c r="A11" s="5"/>
      <c r="B11" s="14"/>
      <c r="C11" s="14"/>
      <c r="D11" s="14"/>
      <c r="E11" s="8"/>
      <c r="F11" s="42"/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</row>
    <row r="12" spans="1:17" x14ac:dyDescent="0.25">
      <c r="A12" s="5"/>
      <c r="B12" s="8"/>
      <c r="C12" s="8"/>
      <c r="D12" s="8"/>
      <c r="E12" s="8"/>
      <c r="F12" s="42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</row>
    <row r="13" spans="1:17" x14ac:dyDescent="0.25">
      <c r="A13" s="5" t="s">
        <v>17</v>
      </c>
      <c r="B13" s="11">
        <f>B7-B10</f>
        <v>586.4</v>
      </c>
      <c r="C13" s="11">
        <f>C7-C10</f>
        <v>598.75</v>
      </c>
      <c r="D13" s="11">
        <f>D7-D10</f>
        <v>602</v>
      </c>
      <c r="E13" s="11">
        <f>E7-E10</f>
        <v>687.5</v>
      </c>
      <c r="F13" s="12">
        <f>F7-F10</f>
        <v>798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</row>
    <row r="14" spans="1:17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</row>
    <row r="15" spans="1:17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</row>
    <row r="16" spans="1:17" x14ac:dyDescent="0.25">
      <c r="A16" s="5" t="s">
        <v>3</v>
      </c>
      <c r="B16" s="31">
        <v>78</v>
      </c>
      <c r="C16" s="31">
        <v>78</v>
      </c>
      <c r="D16" s="31">
        <v>73</v>
      </c>
      <c r="E16" s="31">
        <v>73</v>
      </c>
      <c r="F16" s="32">
        <v>48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10"/>
    </row>
    <row r="17" spans="1:21" x14ac:dyDescent="0.25">
      <c r="A17" s="5" t="s">
        <v>9</v>
      </c>
      <c r="B17" s="31">
        <v>37</v>
      </c>
      <c r="C17" s="31">
        <v>36</v>
      </c>
      <c r="D17" s="31">
        <v>45</v>
      </c>
      <c r="E17" s="31">
        <v>52</v>
      </c>
      <c r="F17" s="32">
        <v>37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10"/>
    </row>
    <row r="18" spans="1:21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11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10"/>
    </row>
    <row r="19" spans="1:21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2">
        <v>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</row>
    <row r="20" spans="1:21" x14ac:dyDescent="0.25">
      <c r="A20" s="5" t="s">
        <v>28</v>
      </c>
      <c r="B20" s="31">
        <v>0</v>
      </c>
      <c r="C20" s="31">
        <v>0</v>
      </c>
      <c r="D20" s="31">
        <v>0</v>
      </c>
      <c r="E20" s="31">
        <v>0</v>
      </c>
      <c r="F20" s="32">
        <v>0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</row>
    <row r="21" spans="1:21" x14ac:dyDescent="0.25">
      <c r="A21" s="5" t="s">
        <v>29</v>
      </c>
      <c r="B21" s="31">
        <v>48</v>
      </c>
      <c r="C21" s="31">
        <v>40</v>
      </c>
      <c r="D21" s="31">
        <v>41</v>
      </c>
      <c r="E21" s="31">
        <v>45</v>
      </c>
      <c r="F21" s="32">
        <v>33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</row>
    <row r="22" spans="1:21" x14ac:dyDescent="0.25">
      <c r="A22" s="5" t="s">
        <v>30</v>
      </c>
      <c r="B22" s="31">
        <v>23</v>
      </c>
      <c r="C22" s="31">
        <v>19</v>
      </c>
      <c r="D22" s="31">
        <v>22</v>
      </c>
      <c r="E22" s="31">
        <v>34</v>
      </c>
      <c r="F22" s="32">
        <v>29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10"/>
    </row>
    <row r="23" spans="1:21" x14ac:dyDescent="0.25">
      <c r="A23" s="5" t="s">
        <v>6</v>
      </c>
      <c r="B23" s="31">
        <v>24</v>
      </c>
      <c r="C23" s="31">
        <v>24</v>
      </c>
      <c r="D23" s="31">
        <v>55</v>
      </c>
      <c r="E23" s="31">
        <v>55</v>
      </c>
      <c r="F23" s="32">
        <v>64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</row>
    <row r="24" spans="1:21" x14ac:dyDescent="0.25">
      <c r="A24" s="5" t="s">
        <v>5</v>
      </c>
      <c r="B24" s="31">
        <v>35</v>
      </c>
      <c r="C24" s="31">
        <v>35</v>
      </c>
      <c r="D24" s="31">
        <v>41</v>
      </c>
      <c r="E24" s="31">
        <v>41</v>
      </c>
      <c r="F24" s="32">
        <v>45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10"/>
    </row>
    <row r="25" spans="1:21" x14ac:dyDescent="0.25">
      <c r="A25" s="5" t="s">
        <v>23</v>
      </c>
      <c r="B25" s="31">
        <v>16</v>
      </c>
      <c r="C25" s="31">
        <v>16</v>
      </c>
      <c r="D25" s="31">
        <v>17</v>
      </c>
      <c r="E25" s="31">
        <v>17</v>
      </c>
      <c r="F25" s="32">
        <v>17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10"/>
    </row>
    <row r="26" spans="1:21" x14ac:dyDescent="0.25">
      <c r="A26" s="5" t="s">
        <v>7</v>
      </c>
      <c r="B26" s="31">
        <v>65</v>
      </c>
      <c r="C26" s="31">
        <v>65</v>
      </c>
      <c r="D26" s="31">
        <v>55</v>
      </c>
      <c r="E26" s="31">
        <v>55</v>
      </c>
      <c r="F26" s="32">
        <v>45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10"/>
      <c r="U26" s="1"/>
    </row>
    <row r="27" spans="1:21" x14ac:dyDescent="0.25">
      <c r="A27" s="5" t="s">
        <v>8</v>
      </c>
      <c r="B27" s="31">
        <v>17</v>
      </c>
      <c r="C27" s="31">
        <v>17</v>
      </c>
      <c r="D27" s="31">
        <v>15</v>
      </c>
      <c r="E27" s="31">
        <v>15</v>
      </c>
      <c r="F27" s="32">
        <v>13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</row>
    <row r="28" spans="1:21" x14ac:dyDescent="0.25">
      <c r="A28" s="5" t="s">
        <v>21</v>
      </c>
      <c r="B28" s="31">
        <v>58</v>
      </c>
      <c r="C28" s="31">
        <v>58</v>
      </c>
      <c r="D28" s="31">
        <v>58</v>
      </c>
      <c r="E28" s="31">
        <v>58</v>
      </c>
      <c r="F28" s="32">
        <v>70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</row>
    <row r="29" spans="1:21" x14ac:dyDescent="0.25">
      <c r="A29" s="5" t="s">
        <v>10</v>
      </c>
      <c r="B29" s="31">
        <v>23</v>
      </c>
      <c r="C29" s="31">
        <v>23</v>
      </c>
      <c r="D29" s="31">
        <v>21</v>
      </c>
      <c r="E29" s="31">
        <v>21</v>
      </c>
      <c r="F29" s="32">
        <v>19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10"/>
    </row>
    <row r="30" spans="1:21" x14ac:dyDescent="0.25">
      <c r="A30" s="5" t="s">
        <v>22</v>
      </c>
      <c r="B30" s="31">
        <v>14</v>
      </c>
      <c r="C30" s="31">
        <v>14</v>
      </c>
      <c r="D30" s="31">
        <v>32</v>
      </c>
      <c r="E30" s="31">
        <v>32</v>
      </c>
      <c r="F30" s="32">
        <v>29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10"/>
      <c r="T30" s="1"/>
    </row>
    <row r="31" spans="1:21" x14ac:dyDescent="0.25">
      <c r="A31" s="5" t="s">
        <v>31</v>
      </c>
      <c r="B31" s="31">
        <v>13</v>
      </c>
      <c r="C31" s="31">
        <v>13</v>
      </c>
      <c r="D31" s="31">
        <v>14.32</v>
      </c>
      <c r="E31" s="31">
        <v>11</v>
      </c>
      <c r="F31" s="32">
        <v>6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10"/>
      <c r="S31" s="1"/>
    </row>
    <row r="32" spans="1:21" x14ac:dyDescent="0.25">
      <c r="A32" s="5"/>
      <c r="B32" s="9"/>
      <c r="C32" s="9"/>
      <c r="D32" s="9"/>
      <c r="E32" s="9"/>
      <c r="F32" s="10"/>
      <c r="G32" s="9"/>
      <c r="H32" s="9"/>
      <c r="I32" s="9"/>
      <c r="J32" s="9"/>
      <c r="K32" s="9"/>
      <c r="L32" s="9"/>
      <c r="M32" s="9"/>
      <c r="N32" s="9"/>
      <c r="O32" s="9"/>
      <c r="P32" s="9"/>
      <c r="Q32" s="10"/>
    </row>
    <row r="33" spans="1:17" x14ac:dyDescent="0.25">
      <c r="A33" s="5" t="s">
        <v>27</v>
      </c>
      <c r="B33" s="11">
        <f>SUM(B16:B31)</f>
        <v>463</v>
      </c>
      <c r="C33" s="11">
        <f>SUM(C16:C31)</f>
        <v>450</v>
      </c>
      <c r="D33" s="11">
        <f>SUM(D16:D31)</f>
        <v>501.32</v>
      </c>
      <c r="E33" s="11">
        <f>SUM(E16:E31)</f>
        <v>521</v>
      </c>
      <c r="F33" s="12">
        <f>SUM(F16:F31)</f>
        <v>466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10"/>
    </row>
    <row r="34" spans="1:17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9"/>
      <c r="P34" s="9"/>
      <c r="Q34" s="10"/>
    </row>
    <row r="35" spans="1:17" x14ac:dyDescent="0.25">
      <c r="A35" s="5" t="s">
        <v>16</v>
      </c>
      <c r="B35" s="11">
        <f>B13-B33</f>
        <v>123.39999999999998</v>
      </c>
      <c r="C35" s="11">
        <f>C13-C33</f>
        <v>148.75</v>
      </c>
      <c r="D35" s="11">
        <f>D13-D33</f>
        <v>100.68</v>
      </c>
      <c r="E35" s="11">
        <f>E13-E33</f>
        <v>166.5</v>
      </c>
      <c r="F35" s="12">
        <f>F13-F33</f>
        <v>332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10"/>
    </row>
    <row r="36" spans="1:17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</row>
    <row r="37" spans="1:17" x14ac:dyDescent="0.25">
      <c r="A37" s="5" t="s">
        <v>15</v>
      </c>
      <c r="B37" s="16">
        <f>B35/B33</f>
        <v>0.2665226781857451</v>
      </c>
      <c r="C37" s="16">
        <f>C35/C33</f>
        <v>0.33055555555555555</v>
      </c>
      <c r="D37" s="16">
        <f t="shared" ref="D37:F37" si="0">D35/D33</f>
        <v>0.20082980930343894</v>
      </c>
      <c r="E37" s="16">
        <f t="shared" si="0"/>
        <v>0.31957773512476007</v>
      </c>
      <c r="F37" s="17">
        <f t="shared" si="0"/>
        <v>0.71244635193133043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10"/>
    </row>
    <row r="38" spans="1:17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</row>
    <row r="39" spans="1:17" x14ac:dyDescent="0.25">
      <c r="A39" s="5" t="s">
        <v>18</v>
      </c>
      <c r="B39" s="9"/>
      <c r="C39" s="11">
        <f>B35-C35</f>
        <v>-25.350000000000023</v>
      </c>
      <c r="D39" s="11">
        <f>C35-D35</f>
        <v>48.069999999999993</v>
      </c>
      <c r="E39" s="11">
        <f>C35-E35</f>
        <v>-17.75</v>
      </c>
      <c r="F39" s="12">
        <f>C35-F35</f>
        <v>-183.25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</row>
    <row r="40" spans="1:17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9"/>
      <c r="P40" s="9"/>
      <c r="Q40" s="10"/>
    </row>
    <row r="41" spans="1:17" x14ac:dyDescent="0.25">
      <c r="A41" s="5" t="s">
        <v>18</v>
      </c>
      <c r="B41" s="9"/>
      <c r="C41" s="19">
        <f>B37-C37</f>
        <v>-6.4032877369810448E-2</v>
      </c>
      <c r="D41" s="19">
        <f>C37-D37</f>
        <v>0.12972574625211661</v>
      </c>
      <c r="E41" s="19">
        <f>C37-E37</f>
        <v>1.0977820430795482E-2</v>
      </c>
      <c r="F41" s="20">
        <f>C37-F37</f>
        <v>-0.38189079637577489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10"/>
    </row>
    <row r="42" spans="1:17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9"/>
      <c r="P42" s="9"/>
      <c r="Q42" s="10"/>
    </row>
    <row r="43" spans="1:17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9"/>
      <c r="Q43" s="10"/>
    </row>
    <row r="44" spans="1:17" x14ac:dyDescent="0.25">
      <c r="A44" s="5" t="s">
        <v>25</v>
      </c>
      <c r="B44" s="21">
        <f>B33/B3</f>
        <v>43.844696969696969</v>
      </c>
      <c r="C44" s="21">
        <f>C33/C3</f>
        <v>41.860465116279073</v>
      </c>
      <c r="D44" s="21">
        <f>D33/D3</f>
        <v>46.418518518518518</v>
      </c>
      <c r="E44" s="21">
        <f>E33/E3</f>
        <v>41.68</v>
      </c>
      <c r="F44" s="22">
        <f>F33/F3</f>
        <v>32.816901408450704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10"/>
    </row>
    <row r="45" spans="1:17" x14ac:dyDescent="0.25">
      <c r="A45" s="18" t="s">
        <v>40</v>
      </c>
      <c r="B45" s="21"/>
      <c r="C45" s="21">
        <f>B44-C44</f>
        <v>1.9842318534178958</v>
      </c>
      <c r="D45" s="21">
        <f>C44-D44</f>
        <v>-4.5580534022394446</v>
      </c>
      <c r="E45" s="21">
        <f>C44-E44</f>
        <v>0.18046511627907336</v>
      </c>
      <c r="F45" s="22">
        <f>C44-F44</f>
        <v>9.043563707828369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10"/>
    </row>
    <row r="46" spans="1:17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9"/>
      <c r="P46" s="9"/>
      <c r="Q46" s="10"/>
    </row>
    <row r="47" spans="1:17" x14ac:dyDescent="0.25">
      <c r="A47" s="5" t="s">
        <v>26</v>
      </c>
      <c r="B47" s="11">
        <f>B33/B5</f>
        <v>7.1230769230769226</v>
      </c>
      <c r="C47" s="11">
        <f>C33/C5</f>
        <v>6.9230769230769234</v>
      </c>
      <c r="D47" s="11">
        <f>D33/D5</f>
        <v>7.7126153846153844</v>
      </c>
      <c r="E47" s="11">
        <f>E33/E5</f>
        <v>8.0153846153846153</v>
      </c>
      <c r="F47" s="12">
        <f>F33/F5</f>
        <v>7.1692307692307695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10"/>
    </row>
    <row r="48" spans="1:17" ht="15.75" thickBot="1" x14ac:dyDescent="0.3">
      <c r="A48" s="23" t="s">
        <v>40</v>
      </c>
      <c r="B48" s="24"/>
      <c r="C48" s="25">
        <f>B47-C47</f>
        <v>0.19999999999999929</v>
      </c>
      <c r="D48" s="25">
        <f>C47-D47</f>
        <v>-0.78953846153846108</v>
      </c>
      <c r="E48" s="25">
        <f>C47-E47</f>
        <v>-1.092307692307692</v>
      </c>
      <c r="F48" s="26">
        <f>C47-F47</f>
        <v>-0.24615384615384617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</row>
    <row r="49" spans="1:17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0"/>
    </row>
    <row r="50" spans="1:17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0"/>
    </row>
    <row r="51" spans="1:17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0"/>
    </row>
    <row r="52" spans="1:17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0"/>
    </row>
    <row r="53" spans="1:17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0"/>
    </row>
    <row r="54" spans="1:17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0"/>
    </row>
    <row r="55" spans="1:17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0"/>
    </row>
    <row r="56" spans="1:17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0"/>
    </row>
    <row r="57" spans="1:17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0"/>
    </row>
    <row r="58" spans="1:17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0"/>
    </row>
    <row r="59" spans="1:17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0"/>
    </row>
    <row r="60" spans="1:17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0"/>
    </row>
    <row r="61" spans="1:17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0"/>
    </row>
    <row r="62" spans="1:17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0"/>
    </row>
    <row r="63" spans="1:17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0"/>
    </row>
    <row r="64" spans="1:17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0"/>
    </row>
    <row r="65" spans="1:17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</row>
    <row r="66" spans="1:17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</row>
    <row r="67" spans="1:17" x14ac:dyDescent="0.25">
      <c r="A67" s="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0"/>
    </row>
    <row r="68" spans="1:17" x14ac:dyDescent="0.25">
      <c r="A68" s="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0"/>
    </row>
    <row r="69" spans="1:17" x14ac:dyDescent="0.25">
      <c r="A69" s="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0"/>
    </row>
    <row r="70" spans="1:17" x14ac:dyDescent="0.25">
      <c r="A70" s="5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0"/>
    </row>
    <row r="71" spans="1:17" x14ac:dyDescent="0.25">
      <c r="A71" s="5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10"/>
    </row>
    <row r="72" spans="1:17" x14ac:dyDescent="0.25">
      <c r="A72" s="5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10"/>
    </row>
    <row r="73" spans="1:17" ht="15.75" thickBot="1" x14ac:dyDescent="0.3">
      <c r="A73" s="27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8"/>
    </row>
  </sheetData>
  <sheetProtection algorithmName="SHA-512" hashValue="StjB3g9i68jNZToJlm9mYvvmXyskWNUmW+x08hPttgIK6CrA8E0Xc5Y541o3HSGvYkqr0VBjsKIdO5xTuwq+0A==" saltValue="hRy78wpkM49TXerxo89FN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3F1CC-C806-473E-88E5-72C5895FB736}">
  <sheetPr codeName="Sheet6"/>
  <dimension ref="A1:P69"/>
  <sheetViews>
    <sheetView topLeftCell="A7" workbookViewId="0">
      <selection activeCell="D32" sqref="D32"/>
    </sheetView>
  </sheetViews>
  <sheetFormatPr defaultRowHeight="15" x14ac:dyDescent="0.25"/>
  <cols>
    <col min="1" max="1" width="29.140625" customWidth="1"/>
  </cols>
  <sheetData>
    <row r="1" spans="1:16" x14ac:dyDescent="0.25">
      <c r="A1" s="2" t="s">
        <v>32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1</v>
      </c>
      <c r="B3" s="31">
        <v>10.56</v>
      </c>
      <c r="C3" s="31">
        <v>10.75</v>
      </c>
      <c r="D3" s="31">
        <v>10.8</v>
      </c>
      <c r="E3" s="31">
        <v>12.5</v>
      </c>
      <c r="F3" s="32">
        <v>14.2</v>
      </c>
      <c r="G3" s="9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8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2</v>
      </c>
      <c r="B5" s="33">
        <v>65</v>
      </c>
      <c r="C5" s="33">
        <v>65</v>
      </c>
      <c r="D5" s="33">
        <v>65</v>
      </c>
      <c r="E5" s="33">
        <v>65</v>
      </c>
      <c r="F5" s="37">
        <v>65</v>
      </c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8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686.4</v>
      </c>
      <c r="C7" s="11">
        <f>C3*C5</f>
        <v>698.75</v>
      </c>
      <c r="D7" s="11">
        <f>D3*D5</f>
        <v>702</v>
      </c>
      <c r="E7" s="11">
        <f>E3*E5</f>
        <v>812.5</v>
      </c>
      <c r="F7" s="12">
        <f>F3*F5</f>
        <v>923</v>
      </c>
      <c r="G7" s="9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20</v>
      </c>
      <c r="B10" s="34">
        <v>0.2</v>
      </c>
      <c r="C10" s="34">
        <v>0.2</v>
      </c>
      <c r="D10" s="34">
        <v>0.2</v>
      </c>
      <c r="E10" s="34">
        <v>0.2</v>
      </c>
      <c r="F10" s="35">
        <v>0.2</v>
      </c>
      <c r="G10" s="9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 t="s">
        <v>19</v>
      </c>
      <c r="B11" s="29">
        <f>((B10*B5)*B3)</f>
        <v>137.28</v>
      </c>
      <c r="C11" s="29">
        <f>((C10*C5)*C3)</f>
        <v>139.75</v>
      </c>
      <c r="D11" s="29">
        <f t="shared" ref="D11:F11" si="0">((D10*D5)*D3)</f>
        <v>140.4</v>
      </c>
      <c r="E11" s="29">
        <f t="shared" si="0"/>
        <v>162.5</v>
      </c>
      <c r="F11" s="30">
        <f t="shared" si="0"/>
        <v>184.6</v>
      </c>
      <c r="G11" s="9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1">
        <f>(((1-B10)*B5)*B3)</f>
        <v>549.12</v>
      </c>
      <c r="C13" s="11">
        <f>(((1-C10)*C5)*C3)</f>
        <v>559</v>
      </c>
      <c r="D13" s="11">
        <f t="shared" ref="D13:F13" si="1">(((1-D10)*D5)*D3)</f>
        <v>561.6</v>
      </c>
      <c r="E13" s="11">
        <f t="shared" si="1"/>
        <v>650</v>
      </c>
      <c r="F13" s="12">
        <f t="shared" si="1"/>
        <v>738.4</v>
      </c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78</v>
      </c>
      <c r="C16" s="31">
        <v>78</v>
      </c>
      <c r="D16" s="31">
        <v>73</v>
      </c>
      <c r="E16" s="31">
        <v>73</v>
      </c>
      <c r="F16" s="32">
        <v>48</v>
      </c>
      <c r="G16" s="9"/>
      <c r="H16" s="9"/>
      <c r="I16" s="9"/>
      <c r="J16" s="9"/>
      <c r="K16" s="9"/>
      <c r="L16" s="9"/>
      <c r="M16" s="9"/>
      <c r="N16" s="9"/>
      <c r="O16" s="9"/>
      <c r="P16" s="10"/>
    </row>
    <row r="17" spans="1:16" x14ac:dyDescent="0.25">
      <c r="A17" s="5" t="s">
        <v>9</v>
      </c>
      <c r="B17" s="31">
        <v>37</v>
      </c>
      <c r="C17" s="31">
        <v>36</v>
      </c>
      <c r="D17" s="31">
        <v>45</v>
      </c>
      <c r="E17" s="31">
        <v>52</v>
      </c>
      <c r="F17" s="32">
        <v>37</v>
      </c>
      <c r="G17" s="9"/>
      <c r="H17" s="9"/>
      <c r="I17" s="9"/>
      <c r="J17" s="9"/>
      <c r="K17" s="9"/>
      <c r="L17" s="9"/>
      <c r="M17" s="9"/>
      <c r="N17" s="9"/>
      <c r="O17" s="9"/>
      <c r="P17" s="10"/>
    </row>
    <row r="18" spans="1:16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11</v>
      </c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1:16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2">
        <v>0</v>
      </c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5" t="s">
        <v>28</v>
      </c>
      <c r="B20" s="31">
        <v>0</v>
      </c>
      <c r="C20" s="31">
        <v>0</v>
      </c>
      <c r="D20" s="31">
        <v>0</v>
      </c>
      <c r="E20" s="31">
        <v>0</v>
      </c>
      <c r="F20" s="32">
        <v>0</v>
      </c>
      <c r="G20" s="9"/>
      <c r="H20" s="9"/>
      <c r="I20" s="9"/>
      <c r="J20" s="9"/>
      <c r="K20" s="9"/>
      <c r="L20" s="9"/>
      <c r="M20" s="9"/>
      <c r="N20" s="9"/>
      <c r="O20" s="9"/>
      <c r="P20" s="10"/>
    </row>
    <row r="21" spans="1:16" x14ac:dyDescent="0.25">
      <c r="A21" s="5" t="s">
        <v>29</v>
      </c>
      <c r="B21" s="31">
        <v>48</v>
      </c>
      <c r="C21" s="31">
        <v>40</v>
      </c>
      <c r="D21" s="31">
        <v>41</v>
      </c>
      <c r="E21" s="31">
        <v>45</v>
      </c>
      <c r="F21" s="32">
        <v>33</v>
      </c>
      <c r="G21" s="9"/>
      <c r="H21" s="9"/>
      <c r="I21" s="9"/>
      <c r="J21" s="9"/>
      <c r="K21" s="9"/>
      <c r="L21" s="9"/>
      <c r="M21" s="9"/>
      <c r="N21" s="9"/>
      <c r="O21" s="9"/>
      <c r="P21" s="10"/>
    </row>
    <row r="22" spans="1:16" x14ac:dyDescent="0.25">
      <c r="A22" s="5" t="s">
        <v>30</v>
      </c>
      <c r="B22" s="31">
        <v>23</v>
      </c>
      <c r="C22" s="31">
        <v>19</v>
      </c>
      <c r="D22" s="31">
        <v>22</v>
      </c>
      <c r="E22" s="31">
        <v>34</v>
      </c>
      <c r="F22" s="32">
        <v>29</v>
      </c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1:16" x14ac:dyDescent="0.25">
      <c r="A23" s="5" t="s">
        <v>6</v>
      </c>
      <c r="B23" s="31">
        <v>24</v>
      </c>
      <c r="C23" s="31">
        <v>24</v>
      </c>
      <c r="D23" s="31">
        <v>55</v>
      </c>
      <c r="E23" s="31">
        <v>55</v>
      </c>
      <c r="F23" s="32">
        <v>64</v>
      </c>
      <c r="G23" s="9"/>
      <c r="H23" s="9"/>
      <c r="I23" s="9"/>
      <c r="J23" s="9"/>
      <c r="K23" s="9"/>
      <c r="L23" s="9"/>
      <c r="M23" s="9"/>
      <c r="N23" s="9"/>
      <c r="O23" s="9"/>
      <c r="P23" s="10"/>
    </row>
    <row r="24" spans="1:16" x14ac:dyDescent="0.25">
      <c r="A24" s="5" t="s">
        <v>5</v>
      </c>
      <c r="B24" s="31">
        <v>35</v>
      </c>
      <c r="C24" s="31">
        <v>35</v>
      </c>
      <c r="D24" s="31">
        <v>41</v>
      </c>
      <c r="E24" s="31">
        <v>41</v>
      </c>
      <c r="F24" s="32">
        <v>45</v>
      </c>
      <c r="G24" s="9"/>
      <c r="H24" s="9"/>
      <c r="I24" s="9"/>
      <c r="J24" s="9"/>
      <c r="K24" s="9"/>
      <c r="L24" s="9"/>
      <c r="M24" s="9"/>
      <c r="N24" s="9"/>
      <c r="O24" s="9"/>
      <c r="P24" s="10"/>
    </row>
    <row r="25" spans="1:16" x14ac:dyDescent="0.25">
      <c r="A25" s="5" t="s">
        <v>23</v>
      </c>
      <c r="B25" s="31">
        <v>16</v>
      </c>
      <c r="C25" s="31">
        <v>16</v>
      </c>
      <c r="D25" s="31">
        <v>17</v>
      </c>
      <c r="E25" s="31">
        <v>17</v>
      </c>
      <c r="F25" s="32">
        <v>17</v>
      </c>
      <c r="G25" s="9"/>
      <c r="H25" s="9"/>
      <c r="I25" s="9"/>
      <c r="J25" s="9"/>
      <c r="K25" s="9"/>
      <c r="L25" s="9"/>
      <c r="M25" s="9"/>
      <c r="N25" s="9"/>
      <c r="O25" s="9"/>
      <c r="P25" s="10"/>
    </row>
    <row r="26" spans="1:16" x14ac:dyDescent="0.25">
      <c r="A26" s="5" t="s">
        <v>7</v>
      </c>
      <c r="B26" s="31">
        <v>65</v>
      </c>
      <c r="C26" s="31">
        <v>65</v>
      </c>
      <c r="D26" s="31">
        <v>55</v>
      </c>
      <c r="E26" s="31">
        <v>55</v>
      </c>
      <c r="F26" s="32">
        <v>45</v>
      </c>
      <c r="G26" s="9"/>
      <c r="H26" s="9"/>
      <c r="I26" s="9"/>
      <c r="J26" s="9"/>
      <c r="K26" s="9"/>
      <c r="L26" s="9"/>
      <c r="M26" s="9"/>
      <c r="N26" s="9"/>
      <c r="O26" s="9"/>
      <c r="P26" s="10"/>
    </row>
    <row r="27" spans="1:16" x14ac:dyDescent="0.25">
      <c r="A27" s="5" t="s">
        <v>8</v>
      </c>
      <c r="B27" s="31">
        <v>17</v>
      </c>
      <c r="C27" s="31">
        <v>17</v>
      </c>
      <c r="D27" s="31">
        <v>15</v>
      </c>
      <c r="E27" s="31">
        <v>15</v>
      </c>
      <c r="F27" s="32">
        <v>13</v>
      </c>
      <c r="G27" s="9"/>
      <c r="H27" s="9"/>
      <c r="I27" s="9"/>
      <c r="J27" s="9"/>
      <c r="K27" s="9"/>
      <c r="L27" s="9"/>
      <c r="M27" s="9"/>
      <c r="N27" s="9"/>
      <c r="O27" s="9"/>
      <c r="P27" s="10"/>
    </row>
    <row r="28" spans="1:16" x14ac:dyDescent="0.25">
      <c r="A28" s="5" t="s">
        <v>21</v>
      </c>
      <c r="B28" s="31">
        <v>58</v>
      </c>
      <c r="C28" s="31">
        <v>58</v>
      </c>
      <c r="D28" s="31">
        <v>58</v>
      </c>
      <c r="E28" s="31">
        <v>58</v>
      </c>
      <c r="F28" s="32">
        <v>70</v>
      </c>
      <c r="G28" s="9"/>
      <c r="H28" s="9"/>
      <c r="I28" s="9"/>
      <c r="J28" s="9"/>
      <c r="K28" s="9"/>
      <c r="L28" s="9"/>
      <c r="M28" s="9"/>
      <c r="N28" s="9"/>
      <c r="O28" s="9"/>
      <c r="P28" s="10"/>
    </row>
    <row r="29" spans="1:16" x14ac:dyDescent="0.25">
      <c r="A29" s="5" t="s">
        <v>10</v>
      </c>
      <c r="B29" s="31">
        <v>23</v>
      </c>
      <c r="C29" s="31">
        <v>23</v>
      </c>
      <c r="D29" s="31">
        <v>21</v>
      </c>
      <c r="E29" s="31">
        <v>21</v>
      </c>
      <c r="F29" s="32">
        <v>19</v>
      </c>
      <c r="G29" s="9"/>
      <c r="H29" s="9"/>
      <c r="I29" s="9"/>
      <c r="J29" s="9"/>
      <c r="K29" s="9"/>
      <c r="L29" s="9"/>
      <c r="M29" s="9"/>
      <c r="N29" s="9"/>
      <c r="O29" s="9"/>
      <c r="P29" s="10"/>
    </row>
    <row r="30" spans="1:16" x14ac:dyDescent="0.25">
      <c r="A30" s="5" t="s">
        <v>22</v>
      </c>
      <c r="B30" s="31">
        <v>14</v>
      </c>
      <c r="C30" s="31">
        <v>14</v>
      </c>
      <c r="D30" s="31">
        <v>32</v>
      </c>
      <c r="E30" s="31">
        <v>32</v>
      </c>
      <c r="F30" s="32">
        <v>29</v>
      </c>
      <c r="G30" s="9"/>
      <c r="H30" s="9"/>
      <c r="I30" s="9"/>
      <c r="J30" s="9"/>
      <c r="K30" s="9"/>
      <c r="L30" s="9"/>
      <c r="M30" s="9"/>
      <c r="N30" s="9"/>
      <c r="O30" s="9"/>
      <c r="P30" s="10"/>
    </row>
    <row r="31" spans="1:16" x14ac:dyDescent="0.25">
      <c r="A31" s="5" t="s">
        <v>31</v>
      </c>
      <c r="B31" s="31">
        <v>13</v>
      </c>
      <c r="C31" s="31">
        <v>13</v>
      </c>
      <c r="D31" s="31">
        <v>14</v>
      </c>
      <c r="E31" s="31">
        <v>11</v>
      </c>
      <c r="F31" s="32">
        <v>6</v>
      </c>
      <c r="G31" s="9"/>
      <c r="H31" s="9"/>
      <c r="I31" s="9"/>
      <c r="J31" s="9"/>
      <c r="K31" s="9"/>
      <c r="L31" s="9"/>
      <c r="M31" s="9"/>
      <c r="N31" s="9"/>
      <c r="O31" s="9"/>
      <c r="P31" s="10"/>
    </row>
    <row r="32" spans="1:16" x14ac:dyDescent="0.25">
      <c r="A32" s="5"/>
      <c r="B32" s="6"/>
      <c r="C32" s="6"/>
      <c r="D32" s="6"/>
      <c r="E32" s="6"/>
      <c r="F32" s="7"/>
      <c r="G32" s="9"/>
      <c r="H32" s="9"/>
      <c r="I32" s="9"/>
      <c r="J32" s="9"/>
      <c r="K32" s="9"/>
      <c r="L32" s="9"/>
      <c r="M32" s="9"/>
      <c r="N32" s="9"/>
      <c r="O32" s="9"/>
      <c r="P32" s="10"/>
    </row>
    <row r="33" spans="1:16" x14ac:dyDescent="0.25">
      <c r="A33" s="5" t="s">
        <v>27</v>
      </c>
      <c r="B33" s="11">
        <f>SUM(B16:B31)</f>
        <v>463</v>
      </c>
      <c r="C33" s="11">
        <f>SUM(C16:C31)</f>
        <v>450</v>
      </c>
      <c r="D33" s="11">
        <f>SUM(D16:D31)</f>
        <v>501</v>
      </c>
      <c r="E33" s="11">
        <f>SUM(E16:E31)</f>
        <v>521</v>
      </c>
      <c r="F33" s="12">
        <f>SUM(F16:F31)</f>
        <v>466</v>
      </c>
      <c r="G33" s="9"/>
      <c r="H33" s="9"/>
      <c r="I33" s="9"/>
      <c r="J33" s="9"/>
      <c r="K33" s="9"/>
      <c r="L33" s="9"/>
      <c r="M33" s="9"/>
      <c r="N33" s="9"/>
      <c r="O33" s="9"/>
      <c r="P33" s="10"/>
    </row>
    <row r="34" spans="1:16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9"/>
      <c r="P34" s="10"/>
    </row>
    <row r="35" spans="1:16" x14ac:dyDescent="0.25">
      <c r="A35" s="5" t="s">
        <v>16</v>
      </c>
      <c r="B35" s="11">
        <f>B13-B33</f>
        <v>86.12</v>
      </c>
      <c r="C35" s="11">
        <f>C13-C33</f>
        <v>109</v>
      </c>
      <c r="D35" s="11">
        <f>D13-D33</f>
        <v>60.600000000000023</v>
      </c>
      <c r="E35" s="11">
        <f>E13-E33</f>
        <v>129</v>
      </c>
      <c r="F35" s="12">
        <f>F13-F33</f>
        <v>272.39999999999998</v>
      </c>
      <c r="G35" s="9"/>
      <c r="H35" s="9"/>
      <c r="I35" s="9"/>
      <c r="J35" s="9"/>
      <c r="K35" s="9"/>
      <c r="L35" s="9"/>
      <c r="M35" s="9"/>
      <c r="N35" s="9"/>
      <c r="O35" s="9"/>
      <c r="P35" s="10"/>
    </row>
    <row r="36" spans="1:16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9"/>
      <c r="P36" s="10"/>
    </row>
    <row r="37" spans="1:16" x14ac:dyDescent="0.25">
      <c r="A37" s="5" t="s">
        <v>15</v>
      </c>
      <c r="B37" s="16">
        <f>B35/B33</f>
        <v>0.18600431965442765</v>
      </c>
      <c r="C37" s="16">
        <f>C35/C33</f>
        <v>0.24222222222222223</v>
      </c>
      <c r="D37" s="16">
        <f>D35/D33</f>
        <v>0.12095808383233538</v>
      </c>
      <c r="E37" s="16">
        <f>E35/E33</f>
        <v>0.24760076775431861</v>
      </c>
      <c r="F37" s="17">
        <f>F35/F33</f>
        <v>0.58454935622317594</v>
      </c>
      <c r="G37" s="9"/>
      <c r="H37" s="9"/>
      <c r="I37" s="9"/>
      <c r="J37" s="9"/>
      <c r="K37" s="9"/>
      <c r="L37" s="9"/>
      <c r="M37" s="9"/>
      <c r="N37" s="9"/>
      <c r="O37" s="9"/>
      <c r="P37" s="10"/>
    </row>
    <row r="38" spans="1:16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9"/>
      <c r="P38" s="10"/>
    </row>
    <row r="39" spans="1:16" x14ac:dyDescent="0.25">
      <c r="A39" s="5" t="s">
        <v>18</v>
      </c>
      <c r="B39" s="9"/>
      <c r="C39" s="11">
        <f>B35-C35</f>
        <v>-22.879999999999995</v>
      </c>
      <c r="D39" s="11">
        <f>C35-D35</f>
        <v>48.399999999999977</v>
      </c>
      <c r="E39" s="11">
        <f>C35-E35</f>
        <v>-20</v>
      </c>
      <c r="F39" s="12">
        <f>C35-F35</f>
        <v>-163.39999999999998</v>
      </c>
      <c r="G39" s="9"/>
      <c r="H39" s="9"/>
      <c r="I39" s="9"/>
      <c r="J39" s="9"/>
      <c r="K39" s="9"/>
      <c r="L39" s="9"/>
      <c r="M39" s="9"/>
      <c r="N39" s="9"/>
      <c r="O39" s="9"/>
      <c r="P39" s="10"/>
    </row>
    <row r="40" spans="1:16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9"/>
      <c r="P40" s="10"/>
    </row>
    <row r="41" spans="1:16" x14ac:dyDescent="0.25">
      <c r="A41" s="5" t="s">
        <v>18</v>
      </c>
      <c r="B41" s="9"/>
      <c r="C41" s="16">
        <f>B37-C37</f>
        <v>-5.6217902567794575E-2</v>
      </c>
      <c r="D41" s="16">
        <f>C37-D37</f>
        <v>0.12126413838988685</v>
      </c>
      <c r="E41" s="16">
        <f>C37-E37</f>
        <v>-5.3785455320963793E-3</v>
      </c>
      <c r="F41" s="17">
        <f>C37-F37</f>
        <v>-0.34232713400095371</v>
      </c>
      <c r="G41" s="9"/>
      <c r="H41" s="9"/>
      <c r="I41" s="9"/>
      <c r="J41" s="9"/>
      <c r="K41" s="9"/>
      <c r="L41" s="9"/>
      <c r="M41" s="9"/>
      <c r="N41" s="9"/>
      <c r="O41" s="9"/>
      <c r="P41" s="10"/>
    </row>
    <row r="42" spans="1:16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9"/>
      <c r="P42" s="10"/>
    </row>
    <row r="43" spans="1:16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10"/>
    </row>
    <row r="44" spans="1:16" x14ac:dyDescent="0.25">
      <c r="A44" s="5" t="s">
        <v>25</v>
      </c>
      <c r="B44" s="21">
        <f>B33/B3</f>
        <v>43.844696969696969</v>
      </c>
      <c r="C44" s="21">
        <f>C33/C3</f>
        <v>41.860465116279073</v>
      </c>
      <c r="D44" s="21">
        <f t="shared" ref="D44:F44" si="2">D33/D3</f>
        <v>46.388888888888886</v>
      </c>
      <c r="E44" s="21">
        <f t="shared" si="2"/>
        <v>41.68</v>
      </c>
      <c r="F44" s="22">
        <f t="shared" si="2"/>
        <v>32.816901408450704</v>
      </c>
      <c r="G44" s="9"/>
      <c r="H44" s="9"/>
      <c r="I44" s="9"/>
      <c r="J44" s="9"/>
      <c r="K44" s="9"/>
      <c r="L44" s="9"/>
      <c r="M44" s="9"/>
      <c r="N44" s="9"/>
      <c r="O44" s="9"/>
      <c r="P44" s="10"/>
    </row>
    <row r="45" spans="1:16" x14ac:dyDescent="0.25">
      <c r="A45" s="18" t="s">
        <v>40</v>
      </c>
      <c r="B45" s="21"/>
      <c r="C45" s="21">
        <f>B44-C44</f>
        <v>1.9842318534178958</v>
      </c>
      <c r="D45" s="21">
        <f>C44-D44</f>
        <v>-4.5284237726098127</v>
      </c>
      <c r="E45" s="21">
        <f>C44-E44</f>
        <v>0.18046511627907336</v>
      </c>
      <c r="F45" s="22">
        <f>C44-F44</f>
        <v>9.043563707828369</v>
      </c>
      <c r="G45" s="9"/>
      <c r="H45" s="9"/>
      <c r="I45" s="9"/>
      <c r="J45" s="9"/>
      <c r="K45" s="9"/>
      <c r="L45" s="9"/>
      <c r="M45" s="9"/>
      <c r="N45" s="9"/>
      <c r="O45" s="9"/>
      <c r="P45" s="10"/>
    </row>
    <row r="46" spans="1:16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9"/>
      <c r="P46" s="10"/>
    </row>
    <row r="47" spans="1:16" x14ac:dyDescent="0.25">
      <c r="A47" s="5" t="s">
        <v>26</v>
      </c>
      <c r="B47" s="11">
        <f>B33/B5</f>
        <v>7.1230769230769226</v>
      </c>
      <c r="C47" s="11">
        <f>C33/C5</f>
        <v>6.9230769230769234</v>
      </c>
      <c r="D47" s="11">
        <f t="shared" ref="D47:F47" si="3">D33/D5</f>
        <v>7.7076923076923078</v>
      </c>
      <c r="E47" s="11">
        <f t="shared" si="3"/>
        <v>8.0153846153846153</v>
      </c>
      <c r="F47" s="12">
        <f t="shared" si="3"/>
        <v>7.1692307692307695</v>
      </c>
      <c r="G47" s="9"/>
      <c r="H47" s="9"/>
      <c r="I47" s="9"/>
      <c r="J47" s="9"/>
      <c r="K47" s="9"/>
      <c r="L47" s="9"/>
      <c r="M47" s="9"/>
      <c r="N47" s="9"/>
      <c r="O47" s="9"/>
      <c r="P47" s="10"/>
    </row>
    <row r="48" spans="1:16" ht="15.75" thickBot="1" x14ac:dyDescent="0.3">
      <c r="A48" s="23" t="s">
        <v>40</v>
      </c>
      <c r="B48" s="24"/>
      <c r="C48" s="25">
        <f>B47-C47</f>
        <v>0.19999999999999929</v>
      </c>
      <c r="D48" s="25">
        <f>C47-D47</f>
        <v>-0.78461538461538449</v>
      </c>
      <c r="E48" s="25">
        <f>C47-E47</f>
        <v>-1.092307692307692</v>
      </c>
      <c r="F48" s="26">
        <f>C47-F47</f>
        <v>-0.24615384615384617</v>
      </c>
      <c r="G48" s="9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  <row r="64" spans="1:16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0"/>
    </row>
    <row r="65" spans="1:16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0"/>
    </row>
    <row r="66" spans="1:16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/>
    </row>
    <row r="67" spans="1:16" x14ac:dyDescent="0.25">
      <c r="A67" s="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10"/>
    </row>
    <row r="68" spans="1:16" x14ac:dyDescent="0.25">
      <c r="A68" s="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10"/>
    </row>
    <row r="69" spans="1:16" ht="15.75" thickBot="1" x14ac:dyDescent="0.3">
      <c r="A69" s="27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  <c r="P69" s="28"/>
    </row>
  </sheetData>
  <sheetProtection algorithmName="SHA-512" hashValue="rBUP3N+Qol0gm5WuoDKceIf3cUXA/ZEfYn8iAvB6g1OBsBFCVSFAEGgH8MJLd1EJ0M467bGdyI9bbtcQZHVfyw==" saltValue="0AF67tQkiHTd8YHjYM0qmg==" spinCount="100000" sheet="1" objects="1" scenarios="1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A4595A-7C40-439D-9A20-F9EF7300F575}">
  <sheetPr codeName="Sheet7"/>
  <dimension ref="A1:P70"/>
  <sheetViews>
    <sheetView workbookViewId="0">
      <selection activeCell="T25" sqref="T25"/>
    </sheetView>
  </sheetViews>
  <sheetFormatPr defaultRowHeight="15" x14ac:dyDescent="0.25"/>
  <cols>
    <col min="1" max="1" width="29" customWidth="1"/>
  </cols>
  <sheetData>
    <row r="1" spans="1:16" x14ac:dyDescent="0.25">
      <c r="A1" s="2" t="s">
        <v>33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4"/>
    </row>
    <row r="2" spans="1:16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9"/>
      <c r="P2" s="10"/>
    </row>
    <row r="3" spans="1:16" x14ac:dyDescent="0.25">
      <c r="A3" s="5" t="s">
        <v>35</v>
      </c>
      <c r="B3" s="31">
        <v>11.99</v>
      </c>
      <c r="C3" s="31">
        <v>14.25</v>
      </c>
      <c r="D3" s="31">
        <v>14.5</v>
      </c>
      <c r="E3" s="31">
        <v>15.9</v>
      </c>
      <c r="F3" s="32">
        <v>16.7</v>
      </c>
      <c r="G3" s="9"/>
      <c r="H3" s="9"/>
      <c r="I3" s="9"/>
      <c r="J3" s="9"/>
      <c r="K3" s="9"/>
      <c r="L3" s="9"/>
      <c r="M3" s="9"/>
      <c r="N3" s="9"/>
      <c r="O3" s="9"/>
      <c r="P3" s="10"/>
    </row>
    <row r="4" spans="1:16" x14ac:dyDescent="0.25">
      <c r="A4" s="5"/>
      <c r="B4" s="8"/>
      <c r="C4" s="8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10"/>
    </row>
    <row r="5" spans="1:16" x14ac:dyDescent="0.25">
      <c r="A5" s="5" t="s">
        <v>36</v>
      </c>
      <c r="B5" s="33">
        <v>70</v>
      </c>
      <c r="C5" s="33">
        <v>70</v>
      </c>
      <c r="D5" s="33">
        <v>70</v>
      </c>
      <c r="E5" s="33">
        <v>70</v>
      </c>
      <c r="F5" s="37">
        <v>70</v>
      </c>
      <c r="G5" s="9"/>
      <c r="H5" s="9"/>
      <c r="I5" s="9"/>
      <c r="J5" s="9"/>
      <c r="K5" s="9"/>
      <c r="L5" s="9"/>
      <c r="M5" s="9"/>
      <c r="N5" s="9"/>
      <c r="O5" s="9"/>
      <c r="P5" s="10"/>
    </row>
    <row r="6" spans="1:16" x14ac:dyDescent="0.25">
      <c r="A6" s="5"/>
      <c r="B6" s="8"/>
      <c r="C6" s="8"/>
      <c r="D6" s="9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10"/>
    </row>
    <row r="7" spans="1:16" x14ac:dyDescent="0.25">
      <c r="A7" s="5" t="s">
        <v>13</v>
      </c>
      <c r="B7" s="11">
        <f>B3*B5</f>
        <v>839.30000000000007</v>
      </c>
      <c r="C7" s="11">
        <f>C3*C5</f>
        <v>997.5</v>
      </c>
      <c r="D7" s="11">
        <f t="shared" ref="D7:F7" si="0">D3*D5</f>
        <v>1015</v>
      </c>
      <c r="E7" s="11">
        <f t="shared" si="0"/>
        <v>1113</v>
      </c>
      <c r="F7" s="12">
        <f t="shared" si="0"/>
        <v>1169</v>
      </c>
      <c r="G7" s="9"/>
      <c r="H7" s="9"/>
      <c r="I7" s="9"/>
      <c r="J7" s="9"/>
      <c r="K7" s="9"/>
      <c r="L7" s="9"/>
      <c r="M7" s="9"/>
      <c r="N7" s="9"/>
      <c r="O7" s="9"/>
      <c r="P7" s="10"/>
    </row>
    <row r="8" spans="1:16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10"/>
    </row>
    <row r="9" spans="1:16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10"/>
    </row>
    <row r="10" spans="1:16" x14ac:dyDescent="0.25">
      <c r="A10" s="5" t="s">
        <v>24</v>
      </c>
      <c r="B10" s="31">
        <v>100</v>
      </c>
      <c r="C10" s="31">
        <v>100</v>
      </c>
      <c r="D10" s="31">
        <v>100</v>
      </c>
      <c r="E10" s="31">
        <v>125</v>
      </c>
      <c r="F10" s="32">
        <v>125</v>
      </c>
      <c r="G10" s="9"/>
      <c r="H10" s="9"/>
      <c r="I10" s="9"/>
      <c r="J10" s="9"/>
      <c r="K10" s="9"/>
      <c r="L10" s="9"/>
      <c r="M10" s="9"/>
      <c r="N10" s="9"/>
      <c r="O10" s="9"/>
      <c r="P10" s="10"/>
    </row>
    <row r="11" spans="1:16" x14ac:dyDescent="0.25">
      <c r="A11" s="5"/>
      <c r="B11" s="14"/>
      <c r="C11" s="14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9"/>
      <c r="P11" s="10"/>
    </row>
    <row r="12" spans="1:16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  <c r="P12" s="10"/>
    </row>
    <row r="13" spans="1:16" x14ac:dyDescent="0.25">
      <c r="A13" s="5" t="s">
        <v>17</v>
      </c>
      <c r="B13" s="11">
        <f>B7-B10</f>
        <v>739.30000000000007</v>
      </c>
      <c r="C13" s="11">
        <f>C7-C10</f>
        <v>897.5</v>
      </c>
      <c r="D13" s="11">
        <f>D7-D10</f>
        <v>915</v>
      </c>
      <c r="E13" s="11">
        <f t="shared" ref="E13:F13" si="1">E7-E10</f>
        <v>988</v>
      </c>
      <c r="F13" s="12">
        <f t="shared" si="1"/>
        <v>1044</v>
      </c>
      <c r="G13" s="9"/>
      <c r="H13" s="9"/>
      <c r="I13" s="9"/>
      <c r="J13" s="9"/>
      <c r="K13" s="9"/>
      <c r="L13" s="9"/>
      <c r="M13" s="9"/>
      <c r="N13" s="9"/>
      <c r="O13" s="9"/>
      <c r="P13" s="10"/>
    </row>
    <row r="14" spans="1:16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9"/>
      <c r="P14" s="10"/>
    </row>
    <row r="15" spans="1:16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9"/>
      <c r="P15" s="10"/>
    </row>
    <row r="16" spans="1:16" x14ac:dyDescent="0.25">
      <c r="A16" s="5" t="s">
        <v>3</v>
      </c>
      <c r="B16" s="31">
        <v>95</v>
      </c>
      <c r="C16" s="31">
        <v>95</v>
      </c>
      <c r="D16" s="31">
        <v>70</v>
      </c>
      <c r="E16" s="31">
        <v>70</v>
      </c>
      <c r="F16" s="32">
        <v>70</v>
      </c>
      <c r="G16" s="9"/>
      <c r="H16" s="9"/>
      <c r="I16" s="9"/>
      <c r="J16" s="9"/>
      <c r="K16" s="9"/>
      <c r="L16" s="9"/>
      <c r="M16" s="9"/>
      <c r="N16" s="9"/>
      <c r="O16" s="9"/>
      <c r="P16" s="10"/>
    </row>
    <row r="17" spans="1:16" x14ac:dyDescent="0.25">
      <c r="A17" s="5" t="s">
        <v>9</v>
      </c>
      <c r="B17" s="31">
        <v>128</v>
      </c>
      <c r="C17" s="31">
        <v>127</v>
      </c>
      <c r="D17" s="31">
        <v>158</v>
      </c>
      <c r="E17" s="31">
        <v>181</v>
      </c>
      <c r="F17" s="32">
        <v>129</v>
      </c>
      <c r="G17" s="9"/>
      <c r="H17" s="9"/>
      <c r="I17" s="9"/>
      <c r="J17" s="9"/>
      <c r="K17" s="9"/>
      <c r="L17" s="9"/>
      <c r="M17" s="9"/>
      <c r="N17" s="9"/>
      <c r="O17" s="9"/>
      <c r="P17" s="10"/>
    </row>
    <row r="18" spans="1:16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12</v>
      </c>
      <c r="G18" s="9"/>
      <c r="H18" s="9"/>
      <c r="I18" s="9"/>
      <c r="J18" s="9"/>
      <c r="K18" s="9"/>
      <c r="L18" s="9"/>
      <c r="M18" s="9"/>
      <c r="N18" s="9"/>
      <c r="O18" s="9"/>
      <c r="P18" s="10"/>
    </row>
    <row r="19" spans="1:16" x14ac:dyDescent="0.25">
      <c r="A19" s="5" t="s">
        <v>4</v>
      </c>
      <c r="B19" s="31">
        <v>70</v>
      </c>
      <c r="C19" s="31">
        <v>70</v>
      </c>
      <c r="D19" s="31">
        <v>70</v>
      </c>
      <c r="E19" s="31">
        <v>70</v>
      </c>
      <c r="F19" s="32">
        <v>70</v>
      </c>
      <c r="G19" s="9"/>
      <c r="H19" s="9"/>
      <c r="I19" s="9"/>
      <c r="J19" s="9"/>
      <c r="K19" s="9"/>
      <c r="L19" s="9"/>
      <c r="M19" s="9"/>
      <c r="N19" s="9"/>
      <c r="O19" s="9"/>
      <c r="P19" s="10"/>
    </row>
    <row r="20" spans="1:16" x14ac:dyDescent="0.25">
      <c r="A20" s="5" t="s">
        <v>28</v>
      </c>
      <c r="B20" s="31">
        <v>103</v>
      </c>
      <c r="C20" s="31">
        <v>68</v>
      </c>
      <c r="D20" s="31">
        <v>78</v>
      </c>
      <c r="E20" s="31">
        <v>101</v>
      </c>
      <c r="F20" s="32">
        <v>99</v>
      </c>
      <c r="G20" s="9"/>
      <c r="H20" s="9"/>
      <c r="I20" s="9"/>
      <c r="J20" s="9"/>
      <c r="K20" s="9"/>
      <c r="L20" s="9"/>
      <c r="M20" s="9"/>
      <c r="N20" s="9"/>
      <c r="O20" s="9"/>
      <c r="P20" s="10"/>
    </row>
    <row r="21" spans="1:16" x14ac:dyDescent="0.25">
      <c r="A21" s="5" t="s">
        <v>29</v>
      </c>
      <c r="B21" s="31">
        <v>42</v>
      </c>
      <c r="C21" s="31">
        <v>32</v>
      </c>
      <c r="D21" s="31">
        <v>33</v>
      </c>
      <c r="E21" s="31">
        <v>36</v>
      </c>
      <c r="F21" s="32">
        <v>26</v>
      </c>
      <c r="G21" s="9"/>
      <c r="H21" s="9"/>
      <c r="I21" s="9"/>
      <c r="J21" s="9"/>
      <c r="K21" s="9"/>
      <c r="L21" s="9"/>
      <c r="M21" s="9"/>
      <c r="N21" s="9"/>
      <c r="O21" s="9"/>
      <c r="P21" s="10"/>
    </row>
    <row r="22" spans="1:16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40</v>
      </c>
      <c r="F22" s="32">
        <v>35</v>
      </c>
      <c r="G22" s="9"/>
      <c r="H22" s="9"/>
      <c r="I22" s="9"/>
      <c r="J22" s="9"/>
      <c r="K22" s="9"/>
      <c r="L22" s="9"/>
      <c r="M22" s="9"/>
      <c r="N22" s="9"/>
      <c r="O22" s="9"/>
      <c r="P22" s="10"/>
    </row>
    <row r="23" spans="1:16" x14ac:dyDescent="0.25">
      <c r="A23" s="5" t="s">
        <v>6</v>
      </c>
      <c r="B23" s="31">
        <v>17</v>
      </c>
      <c r="C23" s="31">
        <v>17</v>
      </c>
      <c r="D23" s="31">
        <v>67</v>
      </c>
      <c r="E23" s="31">
        <v>67</v>
      </c>
      <c r="F23" s="32">
        <v>27</v>
      </c>
      <c r="G23" s="9"/>
      <c r="H23" s="9"/>
      <c r="I23" s="9"/>
      <c r="J23" s="9"/>
      <c r="K23" s="9"/>
      <c r="L23" s="9"/>
      <c r="M23" s="9"/>
      <c r="N23" s="9"/>
      <c r="O23" s="9"/>
      <c r="P23" s="10"/>
    </row>
    <row r="24" spans="1:16" x14ac:dyDescent="0.25">
      <c r="A24" s="5" t="s">
        <v>5</v>
      </c>
      <c r="B24" s="31">
        <v>48</v>
      </c>
      <c r="C24" s="31">
        <v>48</v>
      </c>
      <c r="D24" s="31">
        <v>41</v>
      </c>
      <c r="E24" s="31">
        <v>41</v>
      </c>
      <c r="F24" s="32">
        <v>30</v>
      </c>
      <c r="G24" s="9"/>
      <c r="H24" s="9"/>
      <c r="I24" s="9"/>
      <c r="J24" s="9"/>
      <c r="K24" s="9"/>
      <c r="L24" s="9"/>
      <c r="M24" s="9"/>
      <c r="N24" s="9"/>
      <c r="O24" s="9"/>
      <c r="P24" s="10"/>
    </row>
    <row r="25" spans="1:16" x14ac:dyDescent="0.25">
      <c r="A25" s="5" t="s">
        <v>23</v>
      </c>
      <c r="B25" s="31">
        <v>23</v>
      </c>
      <c r="C25" s="31">
        <v>23</v>
      </c>
      <c r="D25" s="31">
        <v>21</v>
      </c>
      <c r="E25" s="31">
        <v>21</v>
      </c>
      <c r="F25" s="32">
        <v>21</v>
      </c>
      <c r="G25" s="9"/>
      <c r="H25" s="9"/>
      <c r="I25" s="9"/>
      <c r="J25" s="9"/>
      <c r="K25" s="9"/>
      <c r="L25" s="9"/>
      <c r="M25" s="9"/>
      <c r="N25" s="9"/>
      <c r="O25" s="9"/>
      <c r="P25" s="10"/>
    </row>
    <row r="26" spans="1:16" x14ac:dyDescent="0.25">
      <c r="A26" s="5" t="s">
        <v>7</v>
      </c>
      <c r="B26" s="31">
        <v>6</v>
      </c>
      <c r="C26" s="31">
        <v>6</v>
      </c>
      <c r="D26" s="31">
        <v>6</v>
      </c>
      <c r="E26" s="31">
        <v>6</v>
      </c>
      <c r="F26" s="32">
        <v>6</v>
      </c>
      <c r="G26" s="9"/>
      <c r="H26" s="9"/>
      <c r="I26" s="9"/>
      <c r="J26" s="9"/>
      <c r="K26" s="9"/>
      <c r="L26" s="9"/>
      <c r="M26" s="9"/>
      <c r="N26" s="9"/>
      <c r="O26" s="9"/>
      <c r="P26" s="10"/>
    </row>
    <row r="27" spans="1:16" x14ac:dyDescent="0.25">
      <c r="A27" s="5" t="s">
        <v>8</v>
      </c>
      <c r="B27" s="31">
        <v>20</v>
      </c>
      <c r="C27" s="31">
        <v>20</v>
      </c>
      <c r="D27" s="31">
        <v>18</v>
      </c>
      <c r="E27" s="31">
        <v>18</v>
      </c>
      <c r="F27" s="32">
        <v>16</v>
      </c>
      <c r="G27" s="9"/>
      <c r="H27" s="9"/>
      <c r="I27" s="9"/>
      <c r="J27" s="9"/>
      <c r="K27" s="9"/>
      <c r="L27" s="9"/>
      <c r="M27" s="9"/>
      <c r="N27" s="9"/>
      <c r="O27" s="9"/>
      <c r="P27" s="10"/>
    </row>
    <row r="28" spans="1:16" x14ac:dyDescent="0.25">
      <c r="A28" s="5" t="s">
        <v>21</v>
      </c>
      <c r="B28" s="31">
        <v>105</v>
      </c>
      <c r="C28" s="31">
        <v>105</v>
      </c>
      <c r="D28" s="31">
        <v>86</v>
      </c>
      <c r="E28" s="31">
        <v>86</v>
      </c>
      <c r="F28" s="32">
        <v>87</v>
      </c>
      <c r="G28" s="9"/>
      <c r="H28" s="9"/>
      <c r="I28" s="9"/>
      <c r="J28" s="9"/>
      <c r="K28" s="9"/>
      <c r="L28" s="9"/>
      <c r="M28" s="9"/>
      <c r="N28" s="9"/>
      <c r="O28" s="9"/>
      <c r="P28" s="10"/>
    </row>
    <row r="29" spans="1:16" x14ac:dyDescent="0.25">
      <c r="A29" s="5" t="s">
        <v>10</v>
      </c>
      <c r="B29" s="31">
        <v>31</v>
      </c>
      <c r="C29" s="31">
        <v>31</v>
      </c>
      <c r="D29" s="31">
        <v>29</v>
      </c>
      <c r="E29" s="31">
        <v>29</v>
      </c>
      <c r="F29" s="32">
        <v>27</v>
      </c>
      <c r="G29" s="9"/>
      <c r="H29" s="9"/>
      <c r="I29" s="9"/>
      <c r="J29" s="9"/>
      <c r="K29" s="9"/>
      <c r="L29" s="9"/>
      <c r="M29" s="9"/>
      <c r="N29" s="9"/>
      <c r="O29" s="9"/>
      <c r="P29" s="10"/>
    </row>
    <row r="30" spans="1:16" x14ac:dyDescent="0.25">
      <c r="A30" s="5" t="s">
        <v>22</v>
      </c>
      <c r="B30" s="31">
        <v>51</v>
      </c>
      <c r="C30" s="31">
        <v>51</v>
      </c>
      <c r="D30" s="31">
        <v>1</v>
      </c>
      <c r="E30" s="31">
        <v>1</v>
      </c>
      <c r="F30" s="32">
        <v>1</v>
      </c>
      <c r="G30" s="9"/>
      <c r="H30" s="9"/>
      <c r="I30" s="9"/>
      <c r="J30" s="9"/>
      <c r="K30" s="9"/>
      <c r="L30" s="9"/>
      <c r="M30" s="9"/>
      <c r="N30" s="9"/>
      <c r="O30" s="9"/>
      <c r="P30" s="10"/>
    </row>
    <row r="31" spans="1:16" x14ac:dyDescent="0.25">
      <c r="A31" s="5" t="s">
        <v>31</v>
      </c>
      <c r="B31" s="31">
        <v>23</v>
      </c>
      <c r="C31" s="31">
        <v>23</v>
      </c>
      <c r="D31" s="31">
        <v>24.62</v>
      </c>
      <c r="E31" s="31">
        <v>21</v>
      </c>
      <c r="F31" s="32">
        <v>9</v>
      </c>
      <c r="G31" s="9"/>
      <c r="H31" s="9"/>
      <c r="I31" s="9"/>
      <c r="J31" s="9"/>
      <c r="K31" s="9"/>
      <c r="L31" s="9"/>
      <c r="M31" s="9"/>
      <c r="N31" s="9"/>
      <c r="O31" s="9"/>
      <c r="P31" s="10"/>
    </row>
    <row r="32" spans="1:16" x14ac:dyDescent="0.25">
      <c r="A32" s="5"/>
      <c r="B32" s="9"/>
      <c r="C32" s="9"/>
      <c r="D32" s="9"/>
      <c r="E32" s="9"/>
      <c r="F32" s="10"/>
      <c r="G32" s="9"/>
      <c r="H32" s="9"/>
      <c r="I32" s="9"/>
      <c r="J32" s="9"/>
      <c r="K32" s="9"/>
      <c r="L32" s="9"/>
      <c r="M32" s="9"/>
      <c r="N32" s="9"/>
      <c r="O32" s="9"/>
      <c r="P32" s="10"/>
    </row>
    <row r="33" spans="1:16" x14ac:dyDescent="0.25">
      <c r="A33" s="5" t="s">
        <v>27</v>
      </c>
      <c r="B33" s="11">
        <f>SUM(B16:B31)</f>
        <v>801</v>
      </c>
      <c r="C33" s="11">
        <f>SUM(C16:C31)</f>
        <v>751</v>
      </c>
      <c r="D33" s="11">
        <f t="shared" ref="D33:F33" si="2">SUM(D16:D31)</f>
        <v>740.62</v>
      </c>
      <c r="E33" s="11">
        <f t="shared" si="2"/>
        <v>800</v>
      </c>
      <c r="F33" s="12">
        <f t="shared" si="2"/>
        <v>665</v>
      </c>
      <c r="G33" s="9"/>
      <c r="H33" s="9"/>
      <c r="I33" s="9"/>
      <c r="J33" s="9"/>
      <c r="K33" s="9"/>
      <c r="L33" s="9"/>
      <c r="M33" s="9"/>
      <c r="N33" s="9"/>
      <c r="O33" s="9"/>
      <c r="P33" s="10"/>
    </row>
    <row r="34" spans="1:16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9"/>
      <c r="P34" s="10"/>
    </row>
    <row r="35" spans="1:16" x14ac:dyDescent="0.25">
      <c r="A35" s="5" t="s">
        <v>16</v>
      </c>
      <c r="B35" s="11">
        <f>B13-B33</f>
        <v>-61.699999999999932</v>
      </c>
      <c r="C35" s="11">
        <f>C13-C33</f>
        <v>146.5</v>
      </c>
      <c r="D35" s="11">
        <f>D13-D33</f>
        <v>174.38</v>
      </c>
      <c r="E35" s="11">
        <f>E13-E33</f>
        <v>188</v>
      </c>
      <c r="F35" s="12">
        <f>F13-F33</f>
        <v>379</v>
      </c>
      <c r="G35" s="9"/>
      <c r="H35" s="9"/>
      <c r="I35" s="9"/>
      <c r="J35" s="9"/>
      <c r="K35" s="9"/>
      <c r="L35" s="9"/>
      <c r="M35" s="9"/>
      <c r="N35" s="9"/>
      <c r="O35" s="9"/>
      <c r="P35" s="10"/>
    </row>
    <row r="36" spans="1:16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9"/>
      <c r="P36" s="10"/>
    </row>
    <row r="37" spans="1:16" x14ac:dyDescent="0.25">
      <c r="A37" s="5" t="s">
        <v>15</v>
      </c>
      <c r="B37" s="16">
        <f>B35/B33</f>
        <v>-7.7028714107365712E-2</v>
      </c>
      <c r="C37" s="16">
        <f>C35/C33</f>
        <v>0.19507323568575233</v>
      </c>
      <c r="D37" s="16">
        <f t="shared" ref="D37:F37" si="3">D35/D33</f>
        <v>0.23545137857470766</v>
      </c>
      <c r="E37" s="16">
        <f t="shared" si="3"/>
        <v>0.23499999999999999</v>
      </c>
      <c r="F37" s="17">
        <f t="shared" si="3"/>
        <v>0.56992481203007517</v>
      </c>
      <c r="G37" s="9"/>
      <c r="H37" s="9"/>
      <c r="I37" s="9"/>
      <c r="J37" s="9"/>
      <c r="K37" s="9"/>
      <c r="L37" s="9"/>
      <c r="M37" s="9"/>
      <c r="N37" s="9"/>
      <c r="O37" s="9"/>
      <c r="P37" s="10"/>
    </row>
    <row r="38" spans="1:16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9"/>
      <c r="P38" s="10"/>
    </row>
    <row r="39" spans="1:16" x14ac:dyDescent="0.25">
      <c r="A39" s="5" t="s">
        <v>18</v>
      </c>
      <c r="B39" s="9"/>
      <c r="C39" s="11">
        <f>B35-C35</f>
        <v>-208.19999999999993</v>
      </c>
      <c r="D39" s="11">
        <f>C35-D35</f>
        <v>-27.879999999999995</v>
      </c>
      <c r="E39" s="11">
        <f>C35-E35</f>
        <v>-41.5</v>
      </c>
      <c r="F39" s="12">
        <f>C35-F35</f>
        <v>-232.5</v>
      </c>
      <c r="G39" s="9"/>
      <c r="H39" s="9"/>
      <c r="I39" s="9"/>
      <c r="J39" s="9"/>
      <c r="K39" s="9"/>
      <c r="L39" s="9"/>
      <c r="M39" s="9"/>
      <c r="N39" s="9"/>
      <c r="O39" s="9"/>
      <c r="P39" s="10"/>
    </row>
    <row r="40" spans="1:16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9"/>
      <c r="P40" s="10"/>
    </row>
    <row r="41" spans="1:16" x14ac:dyDescent="0.25">
      <c r="A41" s="5" t="s">
        <v>18</v>
      </c>
      <c r="B41" s="9"/>
      <c r="C41" s="19">
        <f>B37-C37</f>
        <v>-0.27210194979311803</v>
      </c>
      <c r="D41" s="19">
        <f>C37-D37</f>
        <v>-4.0378142888955332E-2</v>
      </c>
      <c r="E41" s="19">
        <f>C37-E37</f>
        <v>-3.9926764314247659E-2</v>
      </c>
      <c r="F41" s="20">
        <f>C37-F37</f>
        <v>-0.37485157634432287</v>
      </c>
      <c r="G41" s="9"/>
      <c r="H41" s="9"/>
      <c r="I41" s="9"/>
      <c r="J41" s="9"/>
      <c r="K41" s="9"/>
      <c r="L41" s="9"/>
      <c r="M41" s="9"/>
      <c r="N41" s="9"/>
      <c r="O41" s="9"/>
      <c r="P41" s="10"/>
    </row>
    <row r="42" spans="1:16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9"/>
      <c r="P42" s="10"/>
    </row>
    <row r="43" spans="1:16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10"/>
    </row>
    <row r="44" spans="1:16" x14ac:dyDescent="0.25">
      <c r="A44" s="5" t="s">
        <v>25</v>
      </c>
      <c r="B44" s="21">
        <f>B33/B3</f>
        <v>66.80567139282735</v>
      </c>
      <c r="C44" s="21">
        <f>C33/C3</f>
        <v>52.701754385964911</v>
      </c>
      <c r="D44" s="21">
        <f t="shared" ref="D44:F44" si="4">D33/D3</f>
        <v>51.077241379310344</v>
      </c>
      <c r="E44" s="21">
        <f t="shared" si="4"/>
        <v>50.314465408805027</v>
      </c>
      <c r="F44" s="22">
        <f t="shared" si="4"/>
        <v>39.820359281437128</v>
      </c>
      <c r="G44" s="9"/>
      <c r="H44" s="9"/>
      <c r="I44" s="9"/>
      <c r="J44" s="9"/>
      <c r="K44" s="9"/>
      <c r="L44" s="9"/>
      <c r="M44" s="9"/>
      <c r="N44" s="9"/>
      <c r="O44" s="9"/>
      <c r="P44" s="10"/>
    </row>
    <row r="45" spans="1:16" x14ac:dyDescent="0.25">
      <c r="A45" s="18" t="s">
        <v>40</v>
      </c>
      <c r="B45" s="21"/>
      <c r="C45" s="21">
        <f>B44-C44</f>
        <v>14.103917006862439</v>
      </c>
      <c r="D45" s="21">
        <f>C44-D44</f>
        <v>1.624513006654567</v>
      </c>
      <c r="E45" s="21">
        <f>C44-E44</f>
        <v>2.3872889771598835</v>
      </c>
      <c r="F45" s="22">
        <f>C44-F44</f>
        <v>12.881395104527783</v>
      </c>
      <c r="G45" s="9"/>
      <c r="H45" s="9"/>
      <c r="I45" s="9"/>
      <c r="J45" s="9"/>
      <c r="K45" s="9"/>
      <c r="L45" s="9"/>
      <c r="M45" s="9"/>
      <c r="N45" s="9"/>
      <c r="O45" s="9"/>
      <c r="P45" s="10"/>
    </row>
    <row r="46" spans="1:16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9"/>
      <c r="P46" s="10"/>
    </row>
    <row r="47" spans="1:16" x14ac:dyDescent="0.25">
      <c r="A47" s="5" t="s">
        <v>26</v>
      </c>
      <c r="B47" s="11">
        <f>B33/B5</f>
        <v>11.442857142857143</v>
      </c>
      <c r="C47" s="11">
        <f>C33/C5</f>
        <v>10.728571428571428</v>
      </c>
      <c r="D47" s="11">
        <f t="shared" ref="D47:F47" si="5">D33/D5</f>
        <v>10.580285714285715</v>
      </c>
      <c r="E47" s="11">
        <f t="shared" si="5"/>
        <v>11.428571428571429</v>
      </c>
      <c r="F47" s="12">
        <f t="shared" si="5"/>
        <v>9.5</v>
      </c>
      <c r="G47" s="9"/>
      <c r="H47" s="9"/>
      <c r="I47" s="9"/>
      <c r="J47" s="9"/>
      <c r="K47" s="9"/>
      <c r="L47" s="9"/>
      <c r="M47" s="9"/>
      <c r="N47" s="9"/>
      <c r="O47" s="9"/>
      <c r="P47" s="10"/>
    </row>
    <row r="48" spans="1:16" ht="15.75" thickBot="1" x14ac:dyDescent="0.3">
      <c r="A48" s="23" t="s">
        <v>40</v>
      </c>
      <c r="B48" s="24"/>
      <c r="C48" s="25">
        <f>B47-C47</f>
        <v>0.7142857142857153</v>
      </c>
      <c r="D48" s="25">
        <f>C47-D47</f>
        <v>0.1482857142857128</v>
      </c>
      <c r="E48" s="25">
        <f>C47-E47</f>
        <v>-0.70000000000000107</v>
      </c>
      <c r="F48" s="26">
        <f>C47-F47</f>
        <v>1.2285714285714278</v>
      </c>
      <c r="G48" s="9"/>
      <c r="H48" s="9"/>
      <c r="I48" s="9"/>
      <c r="J48" s="9"/>
      <c r="K48" s="9"/>
      <c r="L48" s="9"/>
      <c r="M48" s="9"/>
      <c r="N48" s="9"/>
      <c r="O48" s="9"/>
      <c r="P48" s="10"/>
    </row>
    <row r="49" spans="1:16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10"/>
    </row>
    <row r="50" spans="1:16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10"/>
    </row>
    <row r="51" spans="1:16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10"/>
    </row>
    <row r="52" spans="1:16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10"/>
    </row>
    <row r="53" spans="1:16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10"/>
    </row>
    <row r="54" spans="1:16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10"/>
    </row>
    <row r="55" spans="1:16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10"/>
    </row>
    <row r="56" spans="1:16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10"/>
    </row>
    <row r="57" spans="1:16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10"/>
    </row>
    <row r="58" spans="1:16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10"/>
    </row>
    <row r="59" spans="1:16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10"/>
    </row>
    <row r="60" spans="1:16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10"/>
    </row>
    <row r="61" spans="1:16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10"/>
    </row>
    <row r="62" spans="1:16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10"/>
    </row>
    <row r="63" spans="1:16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10"/>
    </row>
    <row r="64" spans="1:16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10"/>
    </row>
    <row r="65" spans="1:16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10"/>
    </row>
    <row r="66" spans="1:16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10"/>
    </row>
    <row r="67" spans="1:16" x14ac:dyDescent="0.25">
      <c r="A67" s="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10"/>
    </row>
    <row r="68" spans="1:16" x14ac:dyDescent="0.25">
      <c r="A68" s="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10"/>
    </row>
    <row r="69" spans="1:16" x14ac:dyDescent="0.25">
      <c r="A69" s="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10"/>
    </row>
    <row r="70" spans="1:16" ht="15.75" thickBot="1" x14ac:dyDescent="0.3">
      <c r="A70" s="27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  <c r="P70" s="28"/>
    </row>
  </sheetData>
  <sheetProtection algorithmName="SHA-512" hashValue="tvnysxhTtYNeP1J2nBr0MR7Uz6qjxctyN4418hK5eo5EsvlJQlh/6oT3RiL0eXq9e0L1Y2XVRKMKh6WCzOca5w==" saltValue="d723dpd5WfGyHzgI98d6L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7B1C1-0644-4563-B7DF-BA32A26771D6}">
  <sheetPr codeName="Sheet8"/>
  <dimension ref="A1:Q71"/>
  <sheetViews>
    <sheetView workbookViewId="0">
      <selection activeCell="B18" sqref="B18"/>
    </sheetView>
  </sheetViews>
  <sheetFormatPr defaultRowHeight="15" x14ac:dyDescent="0.25"/>
  <cols>
    <col min="1" max="1" width="29.140625" customWidth="1"/>
  </cols>
  <sheetData>
    <row r="1" spans="1:17" x14ac:dyDescent="0.25">
      <c r="A1" s="2" t="s">
        <v>33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3"/>
      <c r="P1" s="3"/>
      <c r="Q1" s="4"/>
    </row>
    <row r="2" spans="1:17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9"/>
      <c r="P2" s="9"/>
      <c r="Q2" s="10"/>
    </row>
    <row r="3" spans="1:17" x14ac:dyDescent="0.25">
      <c r="A3" s="5" t="s">
        <v>35</v>
      </c>
      <c r="B3" s="31">
        <v>11.99</v>
      </c>
      <c r="C3" s="31">
        <v>14.25</v>
      </c>
      <c r="D3" s="31">
        <v>14.5</v>
      </c>
      <c r="E3" s="31">
        <v>15.9</v>
      </c>
      <c r="F3" s="32">
        <v>16.7</v>
      </c>
      <c r="G3" s="9"/>
      <c r="H3" s="9"/>
      <c r="I3" s="9"/>
      <c r="J3" s="9"/>
      <c r="K3" s="9"/>
      <c r="L3" s="9"/>
      <c r="M3" s="9"/>
      <c r="N3" s="9"/>
      <c r="O3" s="9"/>
      <c r="P3" s="9"/>
      <c r="Q3" s="10"/>
    </row>
    <row r="4" spans="1:17" x14ac:dyDescent="0.25">
      <c r="A4" s="5"/>
      <c r="B4" s="8"/>
      <c r="C4" s="8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9"/>
      <c r="P4" s="9"/>
      <c r="Q4" s="10"/>
    </row>
    <row r="5" spans="1:17" x14ac:dyDescent="0.25">
      <c r="A5" s="5" t="s">
        <v>36</v>
      </c>
      <c r="B5" s="33">
        <v>70</v>
      </c>
      <c r="C5" s="33">
        <v>70</v>
      </c>
      <c r="D5" s="33">
        <v>70</v>
      </c>
      <c r="E5" s="33">
        <v>70</v>
      </c>
      <c r="F5" s="37">
        <v>70</v>
      </c>
      <c r="G5" s="9"/>
      <c r="H5" s="9"/>
      <c r="I5" s="9"/>
      <c r="J5" s="9"/>
      <c r="K5" s="9"/>
      <c r="L5" s="9"/>
      <c r="M5" s="9"/>
      <c r="N5" s="9"/>
      <c r="O5" s="9"/>
      <c r="P5" s="9"/>
      <c r="Q5" s="10"/>
    </row>
    <row r="6" spans="1:17" x14ac:dyDescent="0.25">
      <c r="A6" s="5"/>
      <c r="B6" s="8"/>
      <c r="C6" s="8"/>
      <c r="D6" s="9"/>
      <c r="E6" s="9"/>
      <c r="F6" s="10"/>
      <c r="G6" s="9"/>
      <c r="H6" s="9"/>
      <c r="I6" s="9"/>
      <c r="J6" s="9"/>
      <c r="K6" s="9"/>
      <c r="L6" s="9"/>
      <c r="M6" s="9"/>
      <c r="N6" s="9"/>
      <c r="O6" s="9"/>
      <c r="P6" s="9"/>
      <c r="Q6" s="10"/>
    </row>
    <row r="7" spans="1:17" x14ac:dyDescent="0.25">
      <c r="A7" s="5" t="s">
        <v>13</v>
      </c>
      <c r="B7" s="11">
        <f>B3*B5</f>
        <v>839.30000000000007</v>
      </c>
      <c r="C7" s="11">
        <f>C3*C5</f>
        <v>997.5</v>
      </c>
      <c r="D7" s="11">
        <f t="shared" ref="D7:F7" si="0">D3*D5</f>
        <v>1015</v>
      </c>
      <c r="E7" s="11">
        <f t="shared" si="0"/>
        <v>1113</v>
      </c>
      <c r="F7" s="12">
        <f t="shared" si="0"/>
        <v>1169</v>
      </c>
      <c r="G7" s="9"/>
      <c r="H7" s="9"/>
      <c r="I7" s="9"/>
      <c r="J7" s="9"/>
      <c r="K7" s="9"/>
      <c r="L7" s="9"/>
      <c r="M7" s="9"/>
      <c r="N7" s="9"/>
      <c r="O7" s="9"/>
      <c r="P7" s="9"/>
      <c r="Q7" s="10"/>
    </row>
    <row r="8" spans="1:17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9"/>
      <c r="P8" s="9"/>
      <c r="Q8" s="10"/>
    </row>
    <row r="9" spans="1:17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9"/>
      <c r="P9" s="9"/>
      <c r="Q9" s="10"/>
    </row>
    <row r="10" spans="1:17" x14ac:dyDescent="0.25">
      <c r="A10" s="5" t="s">
        <v>20</v>
      </c>
      <c r="B10" s="34">
        <v>0.2</v>
      </c>
      <c r="C10" s="34">
        <v>0.2</v>
      </c>
      <c r="D10" s="34">
        <v>0.2</v>
      </c>
      <c r="E10" s="34">
        <v>0.2</v>
      </c>
      <c r="F10" s="35">
        <v>0.2</v>
      </c>
      <c r="G10" s="9"/>
      <c r="H10" s="9"/>
      <c r="I10" s="9"/>
      <c r="J10" s="9"/>
      <c r="K10" s="9"/>
      <c r="L10" s="9"/>
      <c r="M10" s="9"/>
      <c r="N10" s="9"/>
      <c r="O10" s="9"/>
      <c r="P10" s="9"/>
      <c r="Q10" s="10"/>
    </row>
    <row r="11" spans="1:17" x14ac:dyDescent="0.25">
      <c r="A11" s="5" t="s">
        <v>19</v>
      </c>
      <c r="B11" s="29">
        <f>((B10*B5)*B3)</f>
        <v>167.86</v>
      </c>
      <c r="C11" s="29">
        <f>((C10*C5)*C3)</f>
        <v>199.5</v>
      </c>
      <c r="D11" s="29">
        <f t="shared" ref="D11:F11" si="1">((D10*D5)*D3)</f>
        <v>203</v>
      </c>
      <c r="E11" s="29">
        <f t="shared" si="1"/>
        <v>222.6</v>
      </c>
      <c r="F11" s="30">
        <f t="shared" si="1"/>
        <v>233.79999999999998</v>
      </c>
      <c r="G11" s="9"/>
      <c r="H11" s="9"/>
      <c r="I11" s="9"/>
      <c r="J11" s="9"/>
      <c r="K11" s="9"/>
      <c r="L11" s="9"/>
      <c r="M11" s="9"/>
      <c r="N11" s="9"/>
      <c r="O11" s="9"/>
      <c r="P11" s="9"/>
      <c r="Q11" s="10"/>
    </row>
    <row r="12" spans="1:17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9"/>
      <c r="P12" s="9"/>
      <c r="Q12" s="10"/>
    </row>
    <row r="13" spans="1:17" x14ac:dyDescent="0.25">
      <c r="A13" s="5" t="s">
        <v>17</v>
      </c>
      <c r="B13" s="11">
        <f>(((1-B10)*B5)*B3)</f>
        <v>671.44</v>
      </c>
      <c r="C13" s="11">
        <f>(((1-C10)*C5)*C3)</f>
        <v>798</v>
      </c>
      <c r="D13" s="11">
        <f t="shared" ref="D13:F13" si="2">(((1-D10)*D5)*D3)</f>
        <v>812</v>
      </c>
      <c r="E13" s="11">
        <f t="shared" si="2"/>
        <v>890.4</v>
      </c>
      <c r="F13" s="12">
        <f t="shared" si="2"/>
        <v>935.19999999999993</v>
      </c>
      <c r="G13" s="9"/>
      <c r="H13" s="9"/>
      <c r="I13" s="9"/>
      <c r="J13" s="9"/>
      <c r="K13" s="9"/>
      <c r="L13" s="9"/>
      <c r="M13" s="9"/>
      <c r="N13" s="9"/>
      <c r="O13" s="9"/>
      <c r="P13" s="9"/>
      <c r="Q13" s="10"/>
    </row>
    <row r="14" spans="1:17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9"/>
      <c r="P14" s="9"/>
      <c r="Q14" s="10"/>
    </row>
    <row r="15" spans="1:17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10"/>
    </row>
    <row r="16" spans="1:17" x14ac:dyDescent="0.25">
      <c r="A16" s="5" t="s">
        <v>3</v>
      </c>
      <c r="B16" s="31">
        <v>95</v>
      </c>
      <c r="C16" s="31">
        <v>95</v>
      </c>
      <c r="D16" s="31">
        <v>70</v>
      </c>
      <c r="E16" s="31">
        <v>70</v>
      </c>
      <c r="F16" s="32">
        <v>70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10"/>
    </row>
    <row r="17" spans="1:17" x14ac:dyDescent="0.25">
      <c r="A17" s="5" t="s">
        <v>9</v>
      </c>
      <c r="B17" s="31">
        <v>128</v>
      </c>
      <c r="C17" s="31">
        <v>127</v>
      </c>
      <c r="D17" s="31">
        <v>158</v>
      </c>
      <c r="E17" s="31">
        <v>181</v>
      </c>
      <c r="F17" s="32">
        <v>129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10"/>
    </row>
    <row r="18" spans="1:17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12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10"/>
    </row>
    <row r="19" spans="1:17" x14ac:dyDescent="0.25">
      <c r="A19" s="5" t="s">
        <v>4</v>
      </c>
      <c r="B19" s="31">
        <v>70</v>
      </c>
      <c r="C19" s="31">
        <v>70</v>
      </c>
      <c r="D19" s="31">
        <v>70</v>
      </c>
      <c r="E19" s="31">
        <v>70</v>
      </c>
      <c r="F19" s="32">
        <v>70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10"/>
    </row>
    <row r="20" spans="1:17" x14ac:dyDescent="0.25">
      <c r="A20" s="5" t="s">
        <v>28</v>
      </c>
      <c r="B20" s="31">
        <v>103</v>
      </c>
      <c r="C20" s="31">
        <v>68</v>
      </c>
      <c r="D20" s="31">
        <v>78</v>
      </c>
      <c r="E20" s="31">
        <v>101</v>
      </c>
      <c r="F20" s="32">
        <v>99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10"/>
    </row>
    <row r="21" spans="1:17" x14ac:dyDescent="0.25">
      <c r="A21" s="5" t="s">
        <v>29</v>
      </c>
      <c r="B21" s="31">
        <v>42</v>
      </c>
      <c r="C21" s="31">
        <v>32</v>
      </c>
      <c r="D21" s="31">
        <v>33</v>
      </c>
      <c r="E21" s="31">
        <v>36</v>
      </c>
      <c r="F21" s="32">
        <v>26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10"/>
    </row>
    <row r="22" spans="1:17" x14ac:dyDescent="0.25">
      <c r="A22" s="5" t="s">
        <v>30</v>
      </c>
      <c r="B22" s="31">
        <v>27</v>
      </c>
      <c r="C22" s="31">
        <v>23</v>
      </c>
      <c r="D22" s="31">
        <v>26</v>
      </c>
      <c r="E22" s="31">
        <v>40</v>
      </c>
      <c r="F22" s="32">
        <v>35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10"/>
    </row>
    <row r="23" spans="1:17" x14ac:dyDescent="0.25">
      <c r="A23" s="5" t="s">
        <v>6</v>
      </c>
      <c r="B23" s="31">
        <v>17</v>
      </c>
      <c r="C23" s="31">
        <v>17</v>
      </c>
      <c r="D23" s="31">
        <v>67</v>
      </c>
      <c r="E23" s="31">
        <v>67</v>
      </c>
      <c r="F23" s="32">
        <v>27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10"/>
    </row>
    <row r="24" spans="1:17" x14ac:dyDescent="0.25">
      <c r="A24" s="5" t="s">
        <v>5</v>
      </c>
      <c r="B24" s="31">
        <v>48</v>
      </c>
      <c r="C24" s="31">
        <v>48</v>
      </c>
      <c r="D24" s="31">
        <v>41</v>
      </c>
      <c r="E24" s="31">
        <v>41</v>
      </c>
      <c r="F24" s="32">
        <v>30</v>
      </c>
      <c r="G24" s="9"/>
      <c r="H24" s="9"/>
      <c r="I24" s="9"/>
      <c r="J24" s="9"/>
      <c r="K24" s="9"/>
      <c r="L24" s="9"/>
      <c r="M24" s="9"/>
      <c r="N24" s="9"/>
      <c r="O24" s="9"/>
      <c r="P24" s="9"/>
      <c r="Q24" s="10"/>
    </row>
    <row r="25" spans="1:17" x14ac:dyDescent="0.25">
      <c r="A25" s="5" t="s">
        <v>23</v>
      </c>
      <c r="B25" s="31">
        <v>23</v>
      </c>
      <c r="C25" s="31">
        <v>23</v>
      </c>
      <c r="D25" s="31">
        <v>21</v>
      </c>
      <c r="E25" s="31">
        <v>21</v>
      </c>
      <c r="F25" s="32">
        <v>21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10"/>
    </row>
    <row r="26" spans="1:17" x14ac:dyDescent="0.25">
      <c r="A26" s="5" t="s">
        <v>7</v>
      </c>
      <c r="B26" s="31">
        <v>6</v>
      </c>
      <c r="C26" s="31">
        <v>6</v>
      </c>
      <c r="D26" s="31">
        <v>6</v>
      </c>
      <c r="E26" s="31">
        <v>6</v>
      </c>
      <c r="F26" s="32">
        <v>6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10"/>
    </row>
    <row r="27" spans="1:17" x14ac:dyDescent="0.25">
      <c r="A27" s="5" t="s">
        <v>8</v>
      </c>
      <c r="B27" s="31">
        <v>20</v>
      </c>
      <c r="C27" s="31">
        <v>20</v>
      </c>
      <c r="D27" s="31">
        <v>18</v>
      </c>
      <c r="E27" s="31">
        <v>18</v>
      </c>
      <c r="F27" s="32">
        <v>16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10"/>
    </row>
    <row r="28" spans="1:17" x14ac:dyDescent="0.25">
      <c r="A28" s="5" t="s">
        <v>21</v>
      </c>
      <c r="B28" s="31">
        <v>105</v>
      </c>
      <c r="C28" s="31">
        <v>105</v>
      </c>
      <c r="D28" s="31">
        <v>86</v>
      </c>
      <c r="E28" s="31">
        <v>86</v>
      </c>
      <c r="F28" s="32">
        <v>87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10"/>
    </row>
    <row r="29" spans="1:17" x14ac:dyDescent="0.25">
      <c r="A29" s="5" t="s">
        <v>10</v>
      </c>
      <c r="B29" s="31">
        <v>31</v>
      </c>
      <c r="C29" s="31">
        <v>31</v>
      </c>
      <c r="D29" s="31">
        <v>29</v>
      </c>
      <c r="E29" s="31">
        <v>29</v>
      </c>
      <c r="F29" s="32">
        <v>27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10"/>
    </row>
    <row r="30" spans="1:17" x14ac:dyDescent="0.25">
      <c r="A30" s="5" t="s">
        <v>22</v>
      </c>
      <c r="B30" s="31">
        <v>51</v>
      </c>
      <c r="C30" s="31">
        <v>51</v>
      </c>
      <c r="D30" s="31">
        <v>1</v>
      </c>
      <c r="E30" s="31">
        <v>1</v>
      </c>
      <c r="F30" s="32">
        <v>1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10"/>
    </row>
    <row r="31" spans="1:17" x14ac:dyDescent="0.25">
      <c r="A31" s="5" t="s">
        <v>31</v>
      </c>
      <c r="B31" s="31">
        <v>23</v>
      </c>
      <c r="C31" s="31">
        <v>23</v>
      </c>
      <c r="D31" s="31">
        <v>24.62</v>
      </c>
      <c r="E31" s="31">
        <v>21</v>
      </c>
      <c r="F31" s="32">
        <v>9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10"/>
    </row>
    <row r="32" spans="1:17" x14ac:dyDescent="0.25">
      <c r="A32" s="5"/>
      <c r="B32" s="6"/>
      <c r="C32" s="6"/>
      <c r="D32" s="6"/>
      <c r="E32" s="6"/>
      <c r="F32" s="7"/>
      <c r="G32" s="9"/>
      <c r="H32" s="9"/>
      <c r="I32" s="9"/>
      <c r="J32" s="9"/>
      <c r="K32" s="9"/>
      <c r="L32" s="9"/>
      <c r="M32" s="9"/>
      <c r="N32" s="9"/>
      <c r="O32" s="9"/>
      <c r="P32" s="9"/>
      <c r="Q32" s="10"/>
    </row>
    <row r="33" spans="1:17" x14ac:dyDescent="0.25">
      <c r="A33" s="5" t="s">
        <v>27</v>
      </c>
      <c r="B33" s="11">
        <f>SUM(B16:B31)</f>
        <v>801</v>
      </c>
      <c r="C33" s="11">
        <f>SUM(C16:C31)</f>
        <v>751</v>
      </c>
      <c r="D33" s="11">
        <f>SUM(D16:D31)</f>
        <v>740.62</v>
      </c>
      <c r="E33" s="11">
        <f>SUM(E16:E31)</f>
        <v>800</v>
      </c>
      <c r="F33" s="12">
        <f>SUM(F16:F31)</f>
        <v>665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10"/>
    </row>
    <row r="34" spans="1:17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9"/>
      <c r="P34" s="9"/>
      <c r="Q34" s="10"/>
    </row>
    <row r="35" spans="1:17" x14ac:dyDescent="0.25">
      <c r="A35" s="5" t="s">
        <v>16</v>
      </c>
      <c r="B35" s="11">
        <f>B13-B33</f>
        <v>-129.55999999999995</v>
      </c>
      <c r="C35" s="11">
        <f>C13-C33</f>
        <v>47</v>
      </c>
      <c r="D35" s="11">
        <f>D13-D33</f>
        <v>71.38</v>
      </c>
      <c r="E35" s="11">
        <f>E13-E33</f>
        <v>90.399999999999977</v>
      </c>
      <c r="F35" s="12">
        <f>F13-F33</f>
        <v>270.19999999999993</v>
      </c>
      <c r="G35" s="9"/>
      <c r="H35" s="9"/>
      <c r="I35" s="9"/>
      <c r="J35" s="9"/>
      <c r="K35" s="9"/>
      <c r="L35" s="9"/>
      <c r="M35" s="9"/>
      <c r="N35" s="9"/>
      <c r="O35" s="9"/>
      <c r="P35" s="9"/>
      <c r="Q35" s="10"/>
    </row>
    <row r="36" spans="1:17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9"/>
      <c r="P36" s="9"/>
      <c r="Q36" s="10"/>
    </row>
    <row r="37" spans="1:17" x14ac:dyDescent="0.25">
      <c r="A37" s="5" t="s">
        <v>15</v>
      </c>
      <c r="B37" s="16">
        <f>B35/B33</f>
        <v>-0.16174781523096124</v>
      </c>
      <c r="C37" s="16">
        <f>C35/C33</f>
        <v>6.2583222370173108E-2</v>
      </c>
      <c r="D37" s="16">
        <f>D35/D33</f>
        <v>9.637870972968593E-2</v>
      </c>
      <c r="E37" s="16">
        <f>E35/E33</f>
        <v>0.11299999999999998</v>
      </c>
      <c r="F37" s="17">
        <f>F35/F33</f>
        <v>0.40631578947368413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10"/>
    </row>
    <row r="38" spans="1:17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9"/>
      <c r="P38" s="9"/>
      <c r="Q38" s="10"/>
    </row>
    <row r="39" spans="1:17" x14ac:dyDescent="0.25">
      <c r="A39" s="5" t="s">
        <v>18</v>
      </c>
      <c r="B39" s="9"/>
      <c r="C39" s="11">
        <f>B35-C35</f>
        <v>-176.55999999999995</v>
      </c>
      <c r="D39" s="11">
        <f>C35-D35</f>
        <v>-24.379999999999995</v>
      </c>
      <c r="E39" s="11">
        <f>C35-E35</f>
        <v>-43.399999999999977</v>
      </c>
      <c r="F39" s="12">
        <f>C35-F35</f>
        <v>-223.19999999999993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10"/>
    </row>
    <row r="40" spans="1:17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9"/>
      <c r="P40" s="9"/>
      <c r="Q40" s="10"/>
    </row>
    <row r="41" spans="1:17" x14ac:dyDescent="0.25">
      <c r="A41" s="5" t="s">
        <v>18</v>
      </c>
      <c r="B41" s="9"/>
      <c r="C41" s="16">
        <f>B37-C37</f>
        <v>-0.22433103760113435</v>
      </c>
      <c r="D41" s="16">
        <f>C37-D37</f>
        <v>-3.3795487359512821E-2</v>
      </c>
      <c r="E41" s="16">
        <f>C37-E37</f>
        <v>-5.0416777629826867E-2</v>
      </c>
      <c r="F41" s="17">
        <f>C37-F37</f>
        <v>-0.34373256710351102</v>
      </c>
      <c r="G41" s="9"/>
      <c r="H41" s="9"/>
      <c r="I41" s="9"/>
      <c r="J41" s="9"/>
      <c r="K41" s="9"/>
      <c r="L41" s="9"/>
      <c r="M41" s="9"/>
      <c r="N41" s="9"/>
      <c r="O41" s="9"/>
      <c r="P41" s="9"/>
      <c r="Q41" s="10"/>
    </row>
    <row r="42" spans="1:17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9"/>
      <c r="P42" s="9"/>
      <c r="Q42" s="10"/>
    </row>
    <row r="43" spans="1:17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9"/>
      <c r="P43" s="9"/>
      <c r="Q43" s="10"/>
    </row>
    <row r="44" spans="1:17" x14ac:dyDescent="0.25">
      <c r="A44" s="5" t="s">
        <v>25</v>
      </c>
      <c r="B44" s="21">
        <f>B33/B3</f>
        <v>66.80567139282735</v>
      </c>
      <c r="C44" s="21">
        <f>C33/C3</f>
        <v>52.701754385964911</v>
      </c>
      <c r="D44" s="21">
        <f>D33/D3</f>
        <v>51.077241379310344</v>
      </c>
      <c r="E44" s="21">
        <f t="shared" ref="E44:F44" si="3">E33/E3</f>
        <v>50.314465408805027</v>
      </c>
      <c r="F44" s="22">
        <f t="shared" si="3"/>
        <v>39.820359281437128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10"/>
    </row>
    <row r="45" spans="1:17" x14ac:dyDescent="0.25">
      <c r="A45" s="18" t="s">
        <v>40</v>
      </c>
      <c r="B45" s="21"/>
      <c r="C45" s="21">
        <f>B44-C44</f>
        <v>14.103917006862439</v>
      </c>
      <c r="D45" s="21">
        <f>C44-D44</f>
        <v>1.624513006654567</v>
      </c>
      <c r="E45" s="21">
        <f>C44-E44</f>
        <v>2.3872889771598835</v>
      </c>
      <c r="F45" s="22">
        <f>C44-F44</f>
        <v>12.881395104527783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10"/>
    </row>
    <row r="46" spans="1:17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9"/>
      <c r="P46" s="9"/>
      <c r="Q46" s="10"/>
    </row>
    <row r="47" spans="1:17" x14ac:dyDescent="0.25">
      <c r="A47" s="5" t="s">
        <v>26</v>
      </c>
      <c r="B47" s="11">
        <f>B33/B5</f>
        <v>11.442857142857143</v>
      </c>
      <c r="C47" s="11">
        <f>C33/C5</f>
        <v>10.728571428571428</v>
      </c>
      <c r="D47" s="11">
        <f t="shared" ref="D47:F47" si="4">D33/D5</f>
        <v>10.580285714285715</v>
      </c>
      <c r="E47" s="11">
        <f t="shared" si="4"/>
        <v>11.428571428571429</v>
      </c>
      <c r="F47" s="12">
        <f t="shared" si="4"/>
        <v>9.5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10"/>
    </row>
    <row r="48" spans="1:17" ht="15.75" thickBot="1" x14ac:dyDescent="0.3">
      <c r="A48" s="23" t="s">
        <v>40</v>
      </c>
      <c r="B48" s="24"/>
      <c r="C48" s="25">
        <f>B47-C47</f>
        <v>0.7142857142857153</v>
      </c>
      <c r="D48" s="25">
        <f>C47-D47</f>
        <v>0.1482857142857128</v>
      </c>
      <c r="E48" s="25">
        <f>C47-E47</f>
        <v>-0.70000000000000107</v>
      </c>
      <c r="F48" s="26">
        <f>C47-F47</f>
        <v>1.2285714285714278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10"/>
    </row>
    <row r="49" spans="1:17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0"/>
    </row>
    <row r="50" spans="1:17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0"/>
    </row>
    <row r="51" spans="1:17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0"/>
    </row>
    <row r="52" spans="1:17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0"/>
    </row>
    <row r="53" spans="1:17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0"/>
    </row>
    <row r="54" spans="1:17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0"/>
    </row>
    <row r="55" spans="1:17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0"/>
    </row>
    <row r="56" spans="1:17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0"/>
    </row>
    <row r="57" spans="1:17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0"/>
    </row>
    <row r="58" spans="1:17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0"/>
    </row>
    <row r="59" spans="1:17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0"/>
    </row>
    <row r="60" spans="1:17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0"/>
    </row>
    <row r="61" spans="1:17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0"/>
    </row>
    <row r="62" spans="1:17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0"/>
    </row>
    <row r="63" spans="1:17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10"/>
    </row>
    <row r="64" spans="1:17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10"/>
    </row>
    <row r="65" spans="1:17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10"/>
    </row>
    <row r="66" spans="1:17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10"/>
    </row>
    <row r="67" spans="1:17" x14ac:dyDescent="0.25">
      <c r="A67" s="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10"/>
    </row>
    <row r="68" spans="1:17" x14ac:dyDescent="0.25">
      <c r="A68" s="5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10"/>
    </row>
    <row r="69" spans="1:17" x14ac:dyDescent="0.25">
      <c r="A69" s="5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10"/>
    </row>
    <row r="70" spans="1:17" x14ac:dyDescent="0.25">
      <c r="A70" s="5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10"/>
    </row>
    <row r="71" spans="1:17" ht="15.75" thickBot="1" x14ac:dyDescent="0.3">
      <c r="A71" s="27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  <c r="O71" s="24"/>
      <c r="P71" s="24"/>
      <c r="Q71" s="28"/>
    </row>
  </sheetData>
  <sheetProtection algorithmName="SHA-512" hashValue="BDtqvzHwXiTnH/dusRNfwOeUjVjCI2W6LllS6bvrZO+ah9tKtCz9681NuPhTXPa7PZZb2io8BNdZId5IYxLDCg==" saltValue="hZ1zYTb0XvwxBV7tfjVG9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D6962-86FA-426B-B659-7703CD1ACF5A}">
  <sheetPr codeName="Sheet9"/>
  <dimension ref="A1:S68"/>
  <sheetViews>
    <sheetView workbookViewId="0">
      <selection activeCell="B17" sqref="B17:C17"/>
    </sheetView>
  </sheetViews>
  <sheetFormatPr defaultRowHeight="15" x14ac:dyDescent="0.25"/>
  <cols>
    <col min="1" max="1" width="29" customWidth="1"/>
  </cols>
  <sheetData>
    <row r="1" spans="1:15" x14ac:dyDescent="0.25">
      <c r="A1" s="2" t="s">
        <v>34</v>
      </c>
      <c r="B1" s="3"/>
      <c r="C1" s="3"/>
      <c r="D1" s="3"/>
      <c r="E1" s="3"/>
      <c r="F1" s="4"/>
      <c r="G1" s="3"/>
      <c r="H1" s="3"/>
      <c r="I1" s="3"/>
      <c r="J1" s="3"/>
      <c r="K1" s="3"/>
      <c r="L1" s="3"/>
      <c r="M1" s="3"/>
      <c r="N1" s="3"/>
      <c r="O1" s="4"/>
    </row>
    <row r="2" spans="1:15" x14ac:dyDescent="0.25">
      <c r="A2" s="5"/>
      <c r="B2" s="6">
        <v>2026</v>
      </c>
      <c r="C2" s="6">
        <v>2025</v>
      </c>
      <c r="D2" s="6">
        <v>2024</v>
      </c>
      <c r="E2" s="6">
        <v>2023</v>
      </c>
      <c r="F2" s="7">
        <v>2022</v>
      </c>
      <c r="G2" s="9"/>
      <c r="H2" s="9"/>
      <c r="I2" s="9"/>
      <c r="J2" s="9"/>
      <c r="K2" s="9"/>
      <c r="L2" s="9"/>
      <c r="M2" s="9"/>
      <c r="N2" s="9"/>
      <c r="O2" s="10"/>
    </row>
    <row r="3" spans="1:15" x14ac:dyDescent="0.25">
      <c r="A3" s="5" t="s">
        <v>1</v>
      </c>
      <c r="B3" s="31">
        <v>3.97</v>
      </c>
      <c r="C3" s="31">
        <v>4.4000000000000004</v>
      </c>
      <c r="D3" s="31">
        <v>4.5</v>
      </c>
      <c r="E3" s="31">
        <v>4.9000000000000004</v>
      </c>
      <c r="F3" s="32">
        <v>6.38</v>
      </c>
      <c r="G3" s="9"/>
      <c r="H3" s="9"/>
      <c r="I3" s="9"/>
      <c r="J3" s="9"/>
      <c r="K3" s="9"/>
      <c r="L3" s="9"/>
      <c r="M3" s="9"/>
      <c r="N3" s="9"/>
      <c r="O3" s="10"/>
    </row>
    <row r="4" spans="1:15" x14ac:dyDescent="0.25">
      <c r="A4" s="5"/>
      <c r="B4" s="8"/>
      <c r="C4" s="8"/>
      <c r="D4" s="9"/>
      <c r="E4" s="9"/>
      <c r="F4" s="10"/>
      <c r="G4" s="9"/>
      <c r="H4" s="9"/>
      <c r="I4" s="9"/>
      <c r="J4" s="9"/>
      <c r="K4" s="9"/>
      <c r="L4" s="9"/>
      <c r="M4" s="9"/>
      <c r="N4" s="9"/>
      <c r="O4" s="10"/>
    </row>
    <row r="5" spans="1:15" x14ac:dyDescent="0.25">
      <c r="A5" s="5" t="s">
        <v>2</v>
      </c>
      <c r="B5" s="33">
        <v>90</v>
      </c>
      <c r="C5" s="33">
        <v>90</v>
      </c>
      <c r="D5" s="33">
        <v>90</v>
      </c>
      <c r="E5" s="33">
        <v>90</v>
      </c>
      <c r="F5" s="37">
        <v>90</v>
      </c>
      <c r="G5" s="9"/>
      <c r="H5" s="9"/>
      <c r="I5" s="9"/>
      <c r="J5" s="9"/>
      <c r="K5" s="9"/>
      <c r="L5" s="9"/>
      <c r="M5" s="9"/>
      <c r="N5" s="9"/>
      <c r="O5" s="10"/>
    </row>
    <row r="6" spans="1:15" x14ac:dyDescent="0.25">
      <c r="A6" s="5"/>
      <c r="B6" s="8"/>
      <c r="C6" s="8"/>
      <c r="D6" s="9"/>
      <c r="E6" s="9"/>
      <c r="F6" s="10"/>
      <c r="G6" s="9"/>
      <c r="H6" s="9"/>
      <c r="I6" s="9"/>
      <c r="J6" s="9"/>
      <c r="K6" s="9"/>
      <c r="L6" s="9"/>
      <c r="M6" s="9"/>
      <c r="N6" s="9"/>
      <c r="O6" s="10"/>
    </row>
    <row r="7" spans="1:15" x14ac:dyDescent="0.25">
      <c r="A7" s="5" t="s">
        <v>13</v>
      </c>
      <c r="B7" s="11">
        <f>B3*B5</f>
        <v>357.3</v>
      </c>
      <c r="C7" s="11">
        <f>C3*C5</f>
        <v>396.00000000000006</v>
      </c>
      <c r="D7" s="11">
        <f t="shared" ref="D7:F7" si="0">D3*D5</f>
        <v>405</v>
      </c>
      <c r="E7" s="11">
        <f t="shared" si="0"/>
        <v>441.00000000000006</v>
      </c>
      <c r="F7" s="12">
        <f t="shared" si="0"/>
        <v>574.20000000000005</v>
      </c>
      <c r="G7" s="9"/>
      <c r="H7" s="9"/>
      <c r="I7" s="9"/>
      <c r="J7" s="9"/>
      <c r="K7" s="9"/>
      <c r="L7" s="9"/>
      <c r="M7" s="9"/>
      <c r="N7" s="9"/>
      <c r="O7" s="10"/>
    </row>
    <row r="8" spans="1:15" x14ac:dyDescent="0.25">
      <c r="A8" s="5"/>
      <c r="B8" s="9"/>
      <c r="C8" s="9"/>
      <c r="D8" s="9"/>
      <c r="E8" s="9"/>
      <c r="F8" s="10"/>
      <c r="G8" s="9"/>
      <c r="H8" s="9"/>
      <c r="I8" s="9"/>
      <c r="J8" s="9"/>
      <c r="K8" s="9"/>
      <c r="L8" s="9"/>
      <c r="M8" s="9"/>
      <c r="N8" s="9"/>
      <c r="O8" s="10"/>
    </row>
    <row r="9" spans="1:15" x14ac:dyDescent="0.25">
      <c r="A9" s="13" t="s">
        <v>14</v>
      </c>
      <c r="B9" s="9"/>
      <c r="C9" s="9"/>
      <c r="D9" s="9"/>
      <c r="E9" s="9"/>
      <c r="F9" s="10"/>
      <c r="G9" s="9"/>
      <c r="H9" s="9"/>
      <c r="I9" s="9"/>
      <c r="J9" s="9"/>
      <c r="K9" s="9"/>
      <c r="L9" s="9"/>
      <c r="M9" s="9"/>
      <c r="N9" s="9"/>
      <c r="O9" s="10"/>
    </row>
    <row r="10" spans="1:15" x14ac:dyDescent="0.25">
      <c r="A10" s="5" t="s">
        <v>24</v>
      </c>
      <c r="B10" s="31">
        <v>100</v>
      </c>
      <c r="C10" s="31">
        <v>100</v>
      </c>
      <c r="D10" s="31">
        <v>100</v>
      </c>
      <c r="E10" s="31">
        <v>125</v>
      </c>
      <c r="F10" s="32">
        <v>125</v>
      </c>
      <c r="G10" s="9"/>
      <c r="H10" s="9"/>
      <c r="I10" s="9"/>
      <c r="J10" s="9"/>
      <c r="K10" s="9"/>
      <c r="L10" s="9"/>
      <c r="M10" s="9"/>
      <c r="N10" s="9"/>
      <c r="O10" s="10"/>
    </row>
    <row r="11" spans="1:15" x14ac:dyDescent="0.25">
      <c r="A11" s="5"/>
      <c r="B11" s="14"/>
      <c r="C11" s="14"/>
      <c r="D11" s="9"/>
      <c r="E11" s="9"/>
      <c r="F11" s="10"/>
      <c r="G11" s="9"/>
      <c r="H11" s="9"/>
      <c r="I11" s="9"/>
      <c r="J11" s="9"/>
      <c r="K11" s="9"/>
      <c r="L11" s="9"/>
      <c r="M11" s="9"/>
      <c r="N11" s="9"/>
      <c r="O11" s="10"/>
    </row>
    <row r="12" spans="1:15" x14ac:dyDescent="0.25">
      <c r="A12" s="5"/>
      <c r="B12" s="9"/>
      <c r="C12" s="9"/>
      <c r="D12" s="9"/>
      <c r="E12" s="9"/>
      <c r="F12" s="10"/>
      <c r="G12" s="9"/>
      <c r="H12" s="9"/>
      <c r="I12" s="9"/>
      <c r="J12" s="9"/>
      <c r="K12" s="9"/>
      <c r="L12" s="9"/>
      <c r="M12" s="9"/>
      <c r="N12" s="9"/>
      <c r="O12" s="10"/>
    </row>
    <row r="13" spans="1:15" x14ac:dyDescent="0.25">
      <c r="A13" s="5" t="s">
        <v>17</v>
      </c>
      <c r="B13" s="11">
        <f>B7-B10</f>
        <v>257.3</v>
      </c>
      <c r="C13" s="11">
        <f>C7-C10</f>
        <v>296.00000000000006</v>
      </c>
      <c r="D13" s="11">
        <f>D7-D10</f>
        <v>305</v>
      </c>
      <c r="E13" s="11">
        <f t="shared" ref="E13:F13" si="1">E7-E10</f>
        <v>316.00000000000006</v>
      </c>
      <c r="F13" s="12">
        <f t="shared" si="1"/>
        <v>449.20000000000005</v>
      </c>
      <c r="G13" s="9"/>
      <c r="H13" s="9"/>
      <c r="I13" s="9"/>
      <c r="J13" s="9"/>
      <c r="K13" s="9"/>
      <c r="L13" s="9"/>
      <c r="M13" s="9"/>
      <c r="N13" s="9"/>
      <c r="O13" s="10"/>
    </row>
    <row r="14" spans="1:15" x14ac:dyDescent="0.25">
      <c r="A14" s="5"/>
      <c r="B14" s="9"/>
      <c r="C14" s="9"/>
      <c r="D14" s="9"/>
      <c r="E14" s="9"/>
      <c r="F14" s="10"/>
      <c r="G14" s="9"/>
      <c r="H14" s="9"/>
      <c r="I14" s="9"/>
      <c r="J14" s="9"/>
      <c r="K14" s="9"/>
      <c r="L14" s="9"/>
      <c r="M14" s="9"/>
      <c r="N14" s="9"/>
      <c r="O14" s="10"/>
    </row>
    <row r="15" spans="1:15" x14ac:dyDescent="0.25">
      <c r="A15" s="13" t="s">
        <v>12</v>
      </c>
      <c r="B15" s="6">
        <v>2026</v>
      </c>
      <c r="C15" s="6">
        <v>2025</v>
      </c>
      <c r="D15" s="6">
        <v>2024</v>
      </c>
      <c r="E15" s="6">
        <v>2023</v>
      </c>
      <c r="F15" s="7">
        <v>2022</v>
      </c>
      <c r="G15" s="9"/>
      <c r="H15" s="9"/>
      <c r="I15" s="9"/>
      <c r="J15" s="9"/>
      <c r="K15" s="9"/>
      <c r="L15" s="9"/>
      <c r="M15" s="9"/>
      <c r="N15" s="9"/>
      <c r="O15" s="10"/>
    </row>
    <row r="16" spans="1:15" x14ac:dyDescent="0.25">
      <c r="A16" s="5" t="s">
        <v>3</v>
      </c>
      <c r="B16" s="31">
        <v>44</v>
      </c>
      <c r="C16" s="31">
        <v>44</v>
      </c>
      <c r="D16" s="31">
        <v>33</v>
      </c>
      <c r="E16" s="31">
        <v>33</v>
      </c>
      <c r="F16" s="32">
        <v>33</v>
      </c>
      <c r="G16" s="9"/>
      <c r="H16" s="9"/>
      <c r="I16" s="9"/>
      <c r="J16" s="9"/>
      <c r="K16" s="9"/>
      <c r="L16" s="9"/>
      <c r="M16" s="9"/>
      <c r="N16" s="9"/>
      <c r="O16" s="10"/>
    </row>
    <row r="17" spans="1:19" x14ac:dyDescent="0.25">
      <c r="A17" s="5" t="s">
        <v>9</v>
      </c>
      <c r="B17" s="31">
        <v>13</v>
      </c>
      <c r="C17" s="31">
        <v>12</v>
      </c>
      <c r="D17" s="31">
        <v>19</v>
      </c>
      <c r="E17" s="31">
        <v>19</v>
      </c>
      <c r="F17" s="32">
        <v>13</v>
      </c>
      <c r="G17" s="9"/>
      <c r="H17" s="9"/>
      <c r="I17" s="9"/>
      <c r="J17" s="9"/>
      <c r="K17" s="9"/>
      <c r="L17" s="9"/>
      <c r="M17" s="9"/>
      <c r="N17" s="9"/>
      <c r="O17" s="10"/>
    </row>
    <row r="18" spans="1:19" x14ac:dyDescent="0.25">
      <c r="A18" s="5" t="s">
        <v>11</v>
      </c>
      <c r="B18" s="31">
        <v>12</v>
      </c>
      <c r="C18" s="31">
        <v>12</v>
      </c>
      <c r="D18" s="31">
        <v>12</v>
      </c>
      <c r="E18" s="31">
        <v>12</v>
      </c>
      <c r="F18" s="32">
        <v>12</v>
      </c>
      <c r="G18" s="9"/>
      <c r="H18" s="9"/>
      <c r="I18" s="9"/>
      <c r="J18" s="9"/>
      <c r="K18" s="9"/>
      <c r="L18" s="9"/>
      <c r="M18" s="9"/>
      <c r="N18" s="9"/>
      <c r="O18" s="10"/>
    </row>
    <row r="19" spans="1:19" x14ac:dyDescent="0.25">
      <c r="A19" s="5" t="s">
        <v>4</v>
      </c>
      <c r="B19" s="31">
        <v>0</v>
      </c>
      <c r="C19" s="31">
        <v>0</v>
      </c>
      <c r="D19" s="31">
        <v>0</v>
      </c>
      <c r="E19" s="31">
        <v>0</v>
      </c>
      <c r="F19" s="32">
        <v>0</v>
      </c>
      <c r="G19" s="9"/>
      <c r="H19" s="9"/>
      <c r="I19" s="9"/>
      <c r="J19" s="9"/>
      <c r="K19" s="9"/>
      <c r="L19" s="9"/>
      <c r="M19" s="9"/>
      <c r="N19" s="9"/>
      <c r="O19" s="10"/>
    </row>
    <row r="20" spans="1:19" x14ac:dyDescent="0.25">
      <c r="A20" s="5" t="s">
        <v>28</v>
      </c>
      <c r="B20" s="31">
        <v>87</v>
      </c>
      <c r="C20" s="31">
        <v>57</v>
      </c>
      <c r="D20" s="31">
        <v>65</v>
      </c>
      <c r="E20" s="31">
        <v>86</v>
      </c>
      <c r="F20" s="32">
        <v>84</v>
      </c>
      <c r="G20" s="9"/>
      <c r="H20" s="9"/>
      <c r="I20" s="9"/>
      <c r="J20" s="9"/>
      <c r="K20" s="9"/>
      <c r="L20" s="9"/>
      <c r="M20" s="9"/>
      <c r="N20" s="9"/>
      <c r="O20" s="10"/>
      <c r="R20">
        <f>3.4993+1.2047</f>
        <v>4.7039999999999997</v>
      </c>
      <c r="S20">
        <f>R20*2.83</f>
        <v>13.31232</v>
      </c>
    </row>
    <row r="21" spans="1:19" x14ac:dyDescent="0.25">
      <c r="A21" s="5" t="s">
        <v>29</v>
      </c>
      <c r="B21" s="31">
        <v>42</v>
      </c>
      <c r="C21" s="31">
        <v>32</v>
      </c>
      <c r="D21" s="31">
        <v>30</v>
      </c>
      <c r="E21" s="31">
        <v>36</v>
      </c>
      <c r="F21" s="32">
        <v>26</v>
      </c>
      <c r="G21" s="9"/>
      <c r="H21" s="9"/>
      <c r="I21" s="9"/>
      <c r="J21" s="9"/>
      <c r="K21" s="9"/>
      <c r="L21" s="9"/>
      <c r="M21" s="9"/>
      <c r="N21" s="9"/>
      <c r="O21" s="10"/>
    </row>
    <row r="22" spans="1:19" x14ac:dyDescent="0.25">
      <c r="A22" s="5" t="s">
        <v>30</v>
      </c>
      <c r="B22" s="31">
        <v>18</v>
      </c>
      <c r="C22" s="31">
        <v>15</v>
      </c>
      <c r="D22" s="31">
        <v>17</v>
      </c>
      <c r="E22" s="31">
        <v>27</v>
      </c>
      <c r="F22" s="32">
        <v>23</v>
      </c>
      <c r="G22" s="9"/>
      <c r="H22" s="9"/>
      <c r="I22" s="9"/>
      <c r="J22" s="9"/>
      <c r="K22" s="9"/>
      <c r="L22" s="9"/>
      <c r="M22" s="9"/>
      <c r="N22" s="9"/>
      <c r="O22" s="10"/>
    </row>
    <row r="23" spans="1:19" x14ac:dyDescent="0.25">
      <c r="A23" s="5" t="s">
        <v>6</v>
      </c>
      <c r="B23" s="31">
        <v>11</v>
      </c>
      <c r="C23" s="31">
        <v>11</v>
      </c>
      <c r="D23" s="31">
        <v>19</v>
      </c>
      <c r="E23" s="31">
        <v>41</v>
      </c>
      <c r="F23" s="32">
        <v>17</v>
      </c>
      <c r="G23" s="9"/>
      <c r="H23" s="9"/>
      <c r="I23" s="9"/>
      <c r="J23" s="9"/>
      <c r="K23" s="9"/>
      <c r="L23" s="9"/>
      <c r="M23" s="9"/>
      <c r="N23" s="9"/>
      <c r="O23" s="10"/>
    </row>
    <row r="24" spans="1:19" x14ac:dyDescent="0.25">
      <c r="A24" s="5" t="s">
        <v>5</v>
      </c>
      <c r="B24" s="31">
        <v>33</v>
      </c>
      <c r="C24" s="31">
        <v>33</v>
      </c>
      <c r="D24" s="31">
        <v>45</v>
      </c>
      <c r="E24" s="31">
        <v>45</v>
      </c>
      <c r="F24" s="32">
        <v>38</v>
      </c>
      <c r="G24" s="9"/>
      <c r="H24" s="9"/>
      <c r="I24" s="9"/>
      <c r="J24" s="9"/>
      <c r="K24" s="9"/>
      <c r="L24" s="9"/>
      <c r="M24" s="9"/>
      <c r="N24" s="9"/>
      <c r="O24" s="10"/>
    </row>
    <row r="25" spans="1:19" x14ac:dyDescent="0.25">
      <c r="A25" s="5" t="s">
        <v>23</v>
      </c>
      <c r="B25" s="31">
        <v>35</v>
      </c>
      <c r="C25" s="31">
        <v>35</v>
      </c>
      <c r="D25" s="31">
        <v>25</v>
      </c>
      <c r="E25" s="31">
        <v>25</v>
      </c>
      <c r="F25" s="32">
        <v>25</v>
      </c>
      <c r="G25" s="9"/>
      <c r="H25" s="9"/>
      <c r="I25" s="9"/>
      <c r="J25" s="9"/>
      <c r="K25" s="9"/>
      <c r="L25" s="9"/>
      <c r="M25" s="9"/>
      <c r="N25" s="9"/>
      <c r="O25" s="10"/>
    </row>
    <row r="26" spans="1:19" x14ac:dyDescent="0.25">
      <c r="A26" s="5" t="s">
        <v>7</v>
      </c>
      <c r="B26" s="31">
        <v>41</v>
      </c>
      <c r="C26" s="31">
        <v>41</v>
      </c>
      <c r="D26" s="31">
        <v>40</v>
      </c>
      <c r="E26" s="31">
        <v>40</v>
      </c>
      <c r="F26" s="32">
        <v>39</v>
      </c>
      <c r="G26" s="9"/>
      <c r="H26" s="9"/>
      <c r="I26" s="9"/>
      <c r="J26" s="9"/>
      <c r="K26" s="9"/>
      <c r="L26" s="9"/>
      <c r="M26" s="9"/>
      <c r="N26" s="9"/>
      <c r="O26" s="10"/>
    </row>
    <row r="27" spans="1:19" x14ac:dyDescent="0.25">
      <c r="A27" s="5" t="s">
        <v>8</v>
      </c>
      <c r="B27" s="31">
        <v>10</v>
      </c>
      <c r="C27" s="31">
        <v>10</v>
      </c>
      <c r="D27" s="31">
        <v>9</v>
      </c>
      <c r="E27" s="31">
        <v>9</v>
      </c>
      <c r="F27" s="32">
        <v>7</v>
      </c>
      <c r="G27" s="9"/>
      <c r="H27" s="9"/>
      <c r="I27" s="9"/>
      <c r="J27" s="9"/>
      <c r="K27" s="9"/>
      <c r="L27" s="9"/>
      <c r="M27" s="9"/>
      <c r="N27" s="9"/>
      <c r="O27" s="10"/>
    </row>
    <row r="28" spans="1:19" x14ac:dyDescent="0.25">
      <c r="A28" s="5" t="s">
        <v>21</v>
      </c>
      <c r="B28" s="31">
        <v>15</v>
      </c>
      <c r="C28" s="31">
        <v>15</v>
      </c>
      <c r="D28" s="31">
        <v>15</v>
      </c>
      <c r="E28" s="31">
        <v>15</v>
      </c>
      <c r="F28" s="32">
        <v>23</v>
      </c>
      <c r="G28" s="9"/>
      <c r="H28" s="9"/>
      <c r="I28" s="9"/>
      <c r="J28" s="9"/>
      <c r="K28" s="9"/>
      <c r="L28" s="9"/>
      <c r="M28" s="9"/>
      <c r="N28" s="9"/>
      <c r="O28" s="10"/>
    </row>
    <row r="29" spans="1:19" x14ac:dyDescent="0.25">
      <c r="A29" s="5" t="s">
        <v>10</v>
      </c>
      <c r="B29" s="31">
        <v>25</v>
      </c>
      <c r="C29" s="31">
        <v>25</v>
      </c>
      <c r="D29" s="31">
        <v>13</v>
      </c>
      <c r="E29" s="31">
        <v>13</v>
      </c>
      <c r="F29" s="32">
        <v>11</v>
      </c>
      <c r="G29" s="9"/>
      <c r="H29" s="9"/>
      <c r="I29" s="9"/>
      <c r="J29" s="9"/>
      <c r="K29" s="9"/>
      <c r="L29" s="9"/>
      <c r="M29" s="9"/>
      <c r="N29" s="9"/>
      <c r="O29" s="10"/>
    </row>
    <row r="30" spans="1:19" x14ac:dyDescent="0.25">
      <c r="A30" s="5" t="s">
        <v>22</v>
      </c>
      <c r="B30" s="31">
        <v>0</v>
      </c>
      <c r="C30" s="31">
        <v>0</v>
      </c>
      <c r="D30" s="31">
        <v>0</v>
      </c>
      <c r="E30" s="31">
        <v>0</v>
      </c>
      <c r="F30" s="32">
        <v>0</v>
      </c>
      <c r="G30" s="9"/>
      <c r="H30" s="9"/>
      <c r="I30" s="9"/>
      <c r="J30" s="9"/>
      <c r="K30" s="9"/>
      <c r="L30" s="9"/>
      <c r="M30" s="9"/>
      <c r="N30" s="9"/>
      <c r="O30" s="10"/>
    </row>
    <row r="31" spans="1:19" x14ac:dyDescent="0.25">
      <c r="A31" s="5" t="s">
        <v>31</v>
      </c>
      <c r="B31" s="31">
        <v>15</v>
      </c>
      <c r="C31" s="31">
        <v>15</v>
      </c>
      <c r="D31" s="31">
        <v>16</v>
      </c>
      <c r="E31" s="31">
        <v>14</v>
      </c>
      <c r="F31" s="32">
        <v>7</v>
      </c>
      <c r="G31" s="9"/>
      <c r="H31" s="9"/>
      <c r="I31" s="9"/>
      <c r="J31" s="9"/>
      <c r="K31" s="9"/>
      <c r="L31" s="9"/>
      <c r="M31" s="9"/>
      <c r="N31" s="9"/>
      <c r="O31" s="10"/>
    </row>
    <row r="32" spans="1:19" x14ac:dyDescent="0.25">
      <c r="A32" s="5"/>
      <c r="B32" s="9"/>
      <c r="C32" s="9"/>
      <c r="D32" s="9"/>
      <c r="E32" s="9"/>
      <c r="F32" s="10"/>
      <c r="G32" s="9"/>
      <c r="H32" s="9"/>
      <c r="I32" s="9"/>
      <c r="J32" s="9"/>
      <c r="K32" s="9"/>
      <c r="L32" s="9"/>
      <c r="M32" s="9"/>
      <c r="N32" s="9"/>
      <c r="O32" s="10"/>
    </row>
    <row r="33" spans="1:15" x14ac:dyDescent="0.25">
      <c r="A33" s="5" t="s">
        <v>27</v>
      </c>
      <c r="B33" s="11">
        <f>SUM(B16:B31)</f>
        <v>401</v>
      </c>
      <c r="C33" s="11">
        <f>SUM(C16:C31)</f>
        <v>357</v>
      </c>
      <c r="D33" s="11">
        <f t="shared" ref="D33:F33" si="2">SUM(D16:D31)</f>
        <v>358</v>
      </c>
      <c r="E33" s="11">
        <f t="shared" si="2"/>
        <v>415</v>
      </c>
      <c r="F33" s="12">
        <f t="shared" si="2"/>
        <v>358</v>
      </c>
      <c r="G33" s="9"/>
      <c r="H33" s="9"/>
      <c r="I33" s="9"/>
      <c r="J33" s="9"/>
      <c r="K33" s="9"/>
      <c r="L33" s="9"/>
      <c r="M33" s="9"/>
      <c r="N33" s="9"/>
      <c r="O33" s="10"/>
    </row>
    <row r="34" spans="1:15" x14ac:dyDescent="0.25">
      <c r="A34" s="5"/>
      <c r="B34" s="8"/>
      <c r="C34" s="8"/>
      <c r="D34" s="9"/>
      <c r="E34" s="9"/>
      <c r="F34" s="10"/>
      <c r="G34" s="9"/>
      <c r="H34" s="9"/>
      <c r="I34" s="9"/>
      <c r="J34" s="9"/>
      <c r="K34" s="9"/>
      <c r="L34" s="9"/>
      <c r="M34" s="9"/>
      <c r="N34" s="9"/>
      <c r="O34" s="10"/>
    </row>
    <row r="35" spans="1:15" x14ac:dyDescent="0.25">
      <c r="A35" s="5" t="s">
        <v>16</v>
      </c>
      <c r="B35" s="11">
        <f>B13-B33</f>
        <v>-143.69999999999999</v>
      </c>
      <c r="C35" s="11">
        <f>C13-C33</f>
        <v>-60.999999999999943</v>
      </c>
      <c r="D35" s="11">
        <f>D13-D33</f>
        <v>-53</v>
      </c>
      <c r="E35" s="11">
        <f>E13-E33</f>
        <v>-98.999999999999943</v>
      </c>
      <c r="F35" s="12">
        <f>F13-F33</f>
        <v>91.200000000000045</v>
      </c>
      <c r="G35" s="9"/>
      <c r="H35" s="9"/>
      <c r="I35" s="9"/>
      <c r="J35" s="9"/>
      <c r="K35" s="9"/>
      <c r="L35" s="9"/>
      <c r="M35" s="9"/>
      <c r="N35" s="9"/>
      <c r="O35" s="10"/>
    </row>
    <row r="36" spans="1:15" x14ac:dyDescent="0.25">
      <c r="A36" s="5"/>
      <c r="B36" s="8"/>
      <c r="C36" s="8"/>
      <c r="D36" s="9"/>
      <c r="E36" s="9"/>
      <c r="F36" s="10"/>
      <c r="G36" s="9"/>
      <c r="H36" s="9"/>
      <c r="I36" s="9"/>
      <c r="J36" s="9"/>
      <c r="K36" s="9"/>
      <c r="L36" s="9"/>
      <c r="M36" s="9"/>
      <c r="N36" s="9"/>
      <c r="O36" s="10"/>
    </row>
    <row r="37" spans="1:15" x14ac:dyDescent="0.25">
      <c r="A37" s="5" t="s">
        <v>15</v>
      </c>
      <c r="B37" s="16">
        <f>B35/B33</f>
        <v>-0.35835411471321693</v>
      </c>
      <c r="C37" s="16">
        <f>C35/C33</f>
        <v>-0.17086834733893541</v>
      </c>
      <c r="D37" s="16">
        <f t="shared" ref="D37:F37" si="3">D35/D33</f>
        <v>-0.14804469273743018</v>
      </c>
      <c r="E37" s="16">
        <f t="shared" si="3"/>
        <v>-0.23855421686746975</v>
      </c>
      <c r="F37" s="17">
        <f t="shared" si="3"/>
        <v>0.25474860335195543</v>
      </c>
      <c r="G37" s="9"/>
      <c r="H37" s="9"/>
      <c r="I37" s="9"/>
      <c r="J37" s="9"/>
      <c r="K37" s="9"/>
      <c r="L37" s="9"/>
      <c r="M37" s="9"/>
      <c r="N37" s="9"/>
      <c r="O37" s="10"/>
    </row>
    <row r="38" spans="1:15" x14ac:dyDescent="0.25">
      <c r="A38" s="5"/>
      <c r="B38" s="9"/>
      <c r="C38" s="9"/>
      <c r="D38" s="9"/>
      <c r="E38" s="9"/>
      <c r="F38" s="10"/>
      <c r="G38" s="9"/>
      <c r="H38" s="9"/>
      <c r="I38" s="9"/>
      <c r="J38" s="9"/>
      <c r="K38" s="9"/>
      <c r="L38" s="9"/>
      <c r="M38" s="9"/>
      <c r="N38" s="9"/>
      <c r="O38" s="10"/>
    </row>
    <row r="39" spans="1:15" x14ac:dyDescent="0.25">
      <c r="A39" s="5" t="s">
        <v>18</v>
      </c>
      <c r="B39" s="9"/>
      <c r="C39" s="11">
        <f>B35-C35</f>
        <v>-82.700000000000045</v>
      </c>
      <c r="D39" s="11">
        <f>C35-D35</f>
        <v>-7.9999999999999432</v>
      </c>
      <c r="E39" s="11">
        <f>C35-E35</f>
        <v>38</v>
      </c>
      <c r="F39" s="12">
        <f>C35-F35</f>
        <v>-152.19999999999999</v>
      </c>
      <c r="G39" s="9"/>
      <c r="H39" s="9"/>
      <c r="I39" s="9"/>
      <c r="J39" s="9"/>
      <c r="K39" s="9"/>
      <c r="L39" s="9"/>
      <c r="M39" s="9"/>
      <c r="N39" s="9"/>
      <c r="O39" s="10"/>
    </row>
    <row r="40" spans="1:15" x14ac:dyDescent="0.25">
      <c r="A40" s="18" t="s">
        <v>41</v>
      </c>
      <c r="B40" s="9"/>
      <c r="C40" s="9"/>
      <c r="D40" s="9"/>
      <c r="E40" s="9"/>
      <c r="F40" s="10"/>
      <c r="G40" s="9"/>
      <c r="H40" s="9"/>
      <c r="I40" s="9"/>
      <c r="J40" s="9"/>
      <c r="K40" s="9"/>
      <c r="L40" s="9"/>
      <c r="M40" s="9"/>
      <c r="N40" s="9"/>
      <c r="O40" s="10"/>
    </row>
    <row r="41" spans="1:15" x14ac:dyDescent="0.25">
      <c r="A41" s="5" t="s">
        <v>18</v>
      </c>
      <c r="B41" s="9"/>
      <c r="C41" s="16">
        <f>B37-C37</f>
        <v>-0.18748576737428152</v>
      </c>
      <c r="D41" s="16">
        <f>C37-D37</f>
        <v>-2.2823654601505233E-2</v>
      </c>
      <c r="E41" s="16">
        <f>C37-E37</f>
        <v>6.7685869528534337E-2</v>
      </c>
      <c r="F41" s="17">
        <f>C37-F37</f>
        <v>-0.42561695069089084</v>
      </c>
      <c r="G41" s="9"/>
      <c r="H41" s="9"/>
      <c r="I41" s="9"/>
      <c r="J41" s="9"/>
      <c r="K41" s="9"/>
      <c r="L41" s="9"/>
      <c r="M41" s="9"/>
      <c r="N41" s="9"/>
      <c r="O41" s="10"/>
    </row>
    <row r="42" spans="1:15" x14ac:dyDescent="0.25">
      <c r="A42" s="18" t="s">
        <v>41</v>
      </c>
      <c r="B42" s="9"/>
      <c r="C42" s="9"/>
      <c r="D42" s="9"/>
      <c r="E42" s="9"/>
      <c r="F42" s="10"/>
      <c r="G42" s="9"/>
      <c r="H42" s="9"/>
      <c r="I42" s="9"/>
      <c r="J42" s="9"/>
      <c r="K42" s="9"/>
      <c r="L42" s="9"/>
      <c r="M42" s="9"/>
      <c r="N42" s="9"/>
      <c r="O42" s="10"/>
    </row>
    <row r="43" spans="1:15" x14ac:dyDescent="0.25">
      <c r="A43" s="5"/>
      <c r="B43" s="9"/>
      <c r="C43" s="9"/>
      <c r="D43" s="9"/>
      <c r="E43" s="9"/>
      <c r="F43" s="10"/>
      <c r="G43" s="9"/>
      <c r="H43" s="9"/>
      <c r="I43" s="9"/>
      <c r="J43" s="9"/>
      <c r="K43" s="9"/>
      <c r="L43" s="9"/>
      <c r="M43" s="9"/>
      <c r="N43" s="9"/>
      <c r="O43" s="10"/>
    </row>
    <row r="44" spans="1:15" x14ac:dyDescent="0.25">
      <c r="A44" s="5" t="s">
        <v>25</v>
      </c>
      <c r="B44" s="21">
        <f>B33/B3</f>
        <v>101.00755667506297</v>
      </c>
      <c r="C44" s="21">
        <f>C33/C3</f>
        <v>81.136363636363626</v>
      </c>
      <c r="D44" s="21">
        <f t="shared" ref="D44:F44" si="4">D33/D3</f>
        <v>79.555555555555557</v>
      </c>
      <c r="E44" s="21">
        <f t="shared" si="4"/>
        <v>84.693877551020407</v>
      </c>
      <c r="F44" s="22">
        <f t="shared" si="4"/>
        <v>56.112852664576806</v>
      </c>
      <c r="G44" s="9"/>
      <c r="H44" s="9"/>
      <c r="I44" s="9"/>
      <c r="J44" s="9"/>
      <c r="K44" s="9"/>
      <c r="L44" s="9"/>
      <c r="M44" s="9"/>
      <c r="N44" s="9"/>
      <c r="O44" s="10"/>
    </row>
    <row r="45" spans="1:15" x14ac:dyDescent="0.25">
      <c r="A45" s="18" t="s">
        <v>40</v>
      </c>
      <c r="B45" s="21"/>
      <c r="C45" s="21">
        <f>B44-C44</f>
        <v>19.871193038699346</v>
      </c>
      <c r="D45" s="21">
        <f>C44-D44</f>
        <v>1.5808080808080689</v>
      </c>
      <c r="E45" s="21">
        <f>C44-E44</f>
        <v>-3.5575139146567807</v>
      </c>
      <c r="F45" s="22">
        <f>C44-F44</f>
        <v>25.02351097178682</v>
      </c>
      <c r="G45" s="9"/>
      <c r="H45" s="9"/>
      <c r="I45" s="9"/>
      <c r="J45" s="9"/>
      <c r="K45" s="9"/>
      <c r="L45" s="9"/>
      <c r="M45" s="9"/>
      <c r="N45" s="9"/>
      <c r="O45" s="10"/>
    </row>
    <row r="46" spans="1:15" x14ac:dyDescent="0.25">
      <c r="A46" s="5"/>
      <c r="B46" s="9"/>
      <c r="C46" s="9"/>
      <c r="D46" s="9"/>
      <c r="E46" s="9"/>
      <c r="F46" s="10"/>
      <c r="G46" s="9"/>
      <c r="H46" s="9"/>
      <c r="I46" s="9"/>
      <c r="J46" s="9"/>
      <c r="K46" s="9"/>
      <c r="L46" s="9"/>
      <c r="M46" s="9"/>
      <c r="N46" s="9"/>
      <c r="O46" s="10"/>
    </row>
    <row r="47" spans="1:15" x14ac:dyDescent="0.25">
      <c r="A47" s="5" t="s">
        <v>26</v>
      </c>
      <c r="B47" s="11">
        <f>B33/B5</f>
        <v>4.4555555555555557</v>
      </c>
      <c r="C47" s="11">
        <f>C33/C5</f>
        <v>3.9666666666666668</v>
      </c>
      <c r="D47" s="11">
        <f t="shared" ref="D47:F47" si="5">D33/D5</f>
        <v>3.9777777777777779</v>
      </c>
      <c r="E47" s="11">
        <f t="shared" si="5"/>
        <v>4.6111111111111107</v>
      </c>
      <c r="F47" s="12">
        <f t="shared" si="5"/>
        <v>3.9777777777777779</v>
      </c>
      <c r="G47" s="9"/>
      <c r="H47" s="9"/>
      <c r="I47" s="9"/>
      <c r="J47" s="9"/>
      <c r="K47" s="9"/>
      <c r="L47" s="9"/>
      <c r="M47" s="9"/>
      <c r="N47" s="9"/>
      <c r="O47" s="10"/>
    </row>
    <row r="48" spans="1:15" ht="15.75" thickBot="1" x14ac:dyDescent="0.3">
      <c r="A48" s="23" t="s">
        <v>40</v>
      </c>
      <c r="B48" s="24"/>
      <c r="C48" s="25">
        <f>B47-C47</f>
        <v>0.48888888888888893</v>
      </c>
      <c r="D48" s="25">
        <f>C47-D47</f>
        <v>-1.1111111111111072E-2</v>
      </c>
      <c r="E48" s="25">
        <f>C47-E47</f>
        <v>-0.64444444444444393</v>
      </c>
      <c r="F48" s="26">
        <f>C47-F47</f>
        <v>-1.1111111111111072E-2</v>
      </c>
      <c r="G48" s="9"/>
      <c r="H48" s="9"/>
      <c r="I48" s="9"/>
      <c r="J48" s="9"/>
      <c r="K48" s="9"/>
      <c r="L48" s="9"/>
      <c r="M48" s="9"/>
      <c r="N48" s="9"/>
      <c r="O48" s="10"/>
    </row>
    <row r="49" spans="1:15" x14ac:dyDescent="0.25">
      <c r="A49" s="5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10"/>
    </row>
    <row r="50" spans="1:15" x14ac:dyDescent="0.25">
      <c r="A50" s="5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10"/>
    </row>
    <row r="51" spans="1:15" x14ac:dyDescent="0.25">
      <c r="A51" s="5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10"/>
    </row>
    <row r="52" spans="1:15" x14ac:dyDescent="0.25">
      <c r="A52" s="5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10"/>
    </row>
    <row r="53" spans="1:15" x14ac:dyDescent="0.25">
      <c r="A53" s="5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10"/>
    </row>
    <row r="54" spans="1:15" x14ac:dyDescent="0.25">
      <c r="A54" s="5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10"/>
    </row>
    <row r="55" spans="1:15" x14ac:dyDescent="0.25">
      <c r="A55" s="5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10"/>
    </row>
    <row r="56" spans="1:15" x14ac:dyDescent="0.25">
      <c r="A56" s="5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10"/>
    </row>
    <row r="57" spans="1:15" x14ac:dyDescent="0.25">
      <c r="A57" s="5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10"/>
    </row>
    <row r="58" spans="1:15" x14ac:dyDescent="0.25">
      <c r="A58" s="5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10"/>
    </row>
    <row r="59" spans="1:15" x14ac:dyDescent="0.25">
      <c r="A59" s="5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10"/>
    </row>
    <row r="60" spans="1:15" x14ac:dyDescent="0.25">
      <c r="A60" s="5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10"/>
    </row>
    <row r="61" spans="1:15" x14ac:dyDescent="0.25">
      <c r="A61" s="5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10"/>
    </row>
    <row r="62" spans="1:15" x14ac:dyDescent="0.25">
      <c r="A62" s="5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10"/>
    </row>
    <row r="63" spans="1:15" x14ac:dyDescent="0.25">
      <c r="A63" s="5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10"/>
    </row>
    <row r="64" spans="1:15" x14ac:dyDescent="0.25">
      <c r="A64" s="5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10"/>
    </row>
    <row r="65" spans="1:15" x14ac:dyDescent="0.25">
      <c r="A65" s="5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10"/>
    </row>
    <row r="66" spans="1:15" x14ac:dyDescent="0.25">
      <c r="A66" s="5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10"/>
    </row>
    <row r="67" spans="1:15" x14ac:dyDescent="0.25">
      <c r="A67" s="5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10"/>
    </row>
    <row r="68" spans="1:15" ht="15.75" thickBot="1" x14ac:dyDescent="0.3">
      <c r="A68" s="27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8"/>
    </row>
  </sheetData>
  <sheetProtection algorithmName="SHA-512" hashValue="zRTqrDlPupCrTrDx8o4R3bq/aFq2d+vQ47vtzHH7z+E2MK3MT+hjFLJmtnMAqiI3lRoz1snKO5ESrSuzQKaSeA==" saltValue="HWyAEmhzDPlSynUTqXEFpw==" spinCount="100000" sheet="1" objects="1" scenarios="1"/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Corn - Cash Rent</vt:lpstr>
      <vt:lpstr>Corn - Share Rent</vt:lpstr>
      <vt:lpstr>Cotton - Cash Rent</vt:lpstr>
      <vt:lpstr>Cotton - Share Rent</vt:lpstr>
      <vt:lpstr>Soybean - Cash Rent</vt:lpstr>
      <vt:lpstr>Soybean - Share Rent</vt:lpstr>
      <vt:lpstr>Rice - Cash Rent</vt:lpstr>
      <vt:lpstr>Rice - Share Rent</vt:lpstr>
      <vt:lpstr>Grain Sorghum - Cash Rent</vt:lpstr>
      <vt:lpstr>Grain Sorghum - Share Rent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AGECON</dc:creator>
  <cp:lastModifiedBy>Hilbun, Brian M.</cp:lastModifiedBy>
  <cp:lastPrinted>2025-10-13T17:44:20Z</cp:lastPrinted>
  <dcterms:created xsi:type="dcterms:W3CDTF">2021-10-30T16:48:51Z</dcterms:created>
  <dcterms:modified xsi:type="dcterms:W3CDTF">2025-10-14T15:24:40Z</dcterms:modified>
</cp:coreProperties>
</file>